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6b20636a0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baf9e01d54fe4204"/>
    <x:sheet xmlns:r="http://schemas.openxmlformats.org/officeDocument/2006/relationships" name="Plan" sheetId="2" r:id="R3e914f258a4d4229"/>
    <x:sheet xmlns:r="http://schemas.openxmlformats.org/officeDocument/2006/relationships" name="Results" sheetId="3" r:id="Rd66e851ad3964021"/>
    <x:sheet xmlns:r="http://schemas.openxmlformats.org/officeDocument/2006/relationships" name="Summary" sheetId="4" r:id="Rfc1a32675e6e406a"/>
    <x:sheet xmlns:r="http://schemas.openxmlformats.org/officeDocument/2006/relationships" name="Attempts" sheetId="5" r:id="Re09b40cfe4924157"/>
    <x:sheet xmlns:r="http://schemas.openxmlformats.org/officeDocument/2006/relationships" name="Finance" sheetId="6" r:id="R4535de558bcc4728"/>
    <x:sheet xmlns:r="http://schemas.openxmlformats.org/officeDocument/2006/relationships" name="Example" sheetId="7" r:id="Rf7b8eb97461e4106"/>
    <x:sheet xmlns:r="http://schemas.openxmlformats.org/officeDocument/2006/relationships" name="Sources" sheetId="8" r:id="Re41e21b3cbf94ebe"/>
    <x:sheet xmlns:r="http://schemas.openxmlformats.org/officeDocument/2006/relationships" name="Feedback" sheetId="9" r:id="R1e0fadd84c134ba9"/>
    <x:sheet xmlns:r="http://schemas.openxmlformats.org/officeDocument/2006/relationships" name="UpdateLog" sheetId="10" r:id="R5bc6895f3ae04b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yyyy-mm-dd hh:mm"/>
    <x:numFmt numFmtId="201" formatCode="0.00"/>
    <x:numFmt numFmtId="202" formatCode="#,##0"/>
    <x:numFmt numFmtId="203" formatCode="0.0%"/>
    <x:numFmt numFmtId="204" formatCode="#,##0.00"/>
    <x:numFmt numFmtId="205" formatCode="yyyy-mm-dd"/>
    <x:numFmt numFmtId="206" formatCode="0%"/>
    <x:numFmt numFmtId="207" formatCode="0.0&quot; pp&quot;"/>
  </x:numFmts>
  <x:fonts count="7">
    <x:font>
      <x:sz val="11"/>
      <x:name val="Carlito"/>
    </x:font>
    <x:font>
      <x:sz val="10"/>
      <x:color rgb="FF243F4C"/>
      <x:name val="Noto Sans Thai"/>
    </x:font>
    <x:font>
      <x:b/>
      <x:sz val="18"/>
      <x:color rgb="FFFFFFFF"/>
      <x:name val="Noto Sans Thai"/>
    </x:font>
    <x:font>
      <x:b/>
      <x:sz val="10"/>
      <x:color rgb="FFFFFFFF"/>
      <x:name val="Noto Sans Thai"/>
    </x:font>
    <x:font>
      <x:sz val="10"/>
      <x:name val="Noto Sans Thai"/>
    </x:font>
    <x:font>
      <x:b/>
      <x:sz val="16"/>
      <x:color rgb="FFFFFFFF"/>
      <x:name val="Noto Sans Thai"/>
    </x:font>
    <x:font>
      <x:sz val="10"/>
      <x:color rgb="FF25414E"/>
      <x:name val="Noto Sans Thai"/>
    </x:font>
  </x:fonts>
  <x:fills count="11">
    <x:fill>
      <x:patternFill patternType="none"/>
    </x:fill>
    <x:fill>
      <x:patternFill patternType="gray125"/>
    </x:fill>
    <x:fill>
      <x:patternFill patternType="solid">
        <x:fgColor rgb="FF193341"/>
      </x:patternFill>
    </x:fill>
    <x:fill>
      <x:patternFill patternType="solid">
        <x:fgColor rgb="FF116B70"/>
      </x:patternFill>
    </x:fill>
    <x:fill>
      <x:patternFill patternType="solid">
        <x:fgColor rgb="FFEAF4FC"/>
      </x:patternFill>
    </x:fill>
    <x:fill>
      <x:patternFill patternType="solid">
        <x:fgColor rgb="FFF0F3F4"/>
      </x:patternFill>
    </x:fill>
    <x:fill>
      <x:patternFill patternType="solid">
        <x:fgColor rgb="FF16394A"/>
      </x:patternFill>
    </x:fill>
    <x:fill>
      <x:patternFill patternType="solid">
        <x:fgColor rgb="FFE8F3F3"/>
      </x:patternFill>
    </x:fill>
    <x:fill>
      <x:patternFill patternType="solid">
        <x:fgColor rgb="FF146B70"/>
      </x:patternFill>
    </x:fill>
    <x:fill>
      <x:patternFill patternType="solid">
        <x:fgColor rgb="FFEBF5FF"/>
      </x:patternFill>
    </x:fill>
    <x:fill>
      <x:patternFill patternType="solid">
        <x:fgColor rgb="FFE8F2F3"/>
      </x:patternFill>
    </x:fill>
  </x:fills>
  <x:borders count="2">
    <x:border/>
    <x:border/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3" fontId="1" fillId="5" borderId="1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4" fontId="1" fillId="5" borderId="1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5" fontId="1" fillId="4" borderId="1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4" fontId="1" fillId="4" borderId="1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1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6" fontId="1" fillId="0" borderId="1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1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  <x:xf numFmtId="204" fontId="1" fillId="0" borderId="1" xfId="0" applyNumberFormat="1" applyFont="1" applyFill="1" applyBorder="1" applyAlignment="1">
      <x:alignment vertical="center" wrapText="1"/>
    </x:xf>
    <x:xf numFmtId="206" fontId="1" fillId="0" borderId="1" xfId="0" applyNumberFormat="1" applyFont="1" applyFill="1" applyBorder="1" applyAlignment="1">
      <x:alignment vertical="center" wrapText="1"/>
    </x:xf>
    <x:xf numFmtId="204" fontId="1" fillId="5" borderId="0" xfId="0" applyNumberFormat="1" applyFont="1" applyFill="1" applyBorder="1" applyAlignment="1">
      <x:alignment vertical="center" wrapText="1"/>
    </x:xf>
    <x:xf numFmtId="204" fontId="1" fillId="5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7" fontId="1" fillId="5" borderId="0" xfId="0" applyNumberFormat="1" applyFont="1" applyFill="1" applyBorder="1" applyAlignment="1">
      <x:alignment vertical="center"/>
    </x:xf>
    <x:xf numFmtId="207" fontId="1" fillId="5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4" fillId="8" borderId="0" xfId="0" applyNumberFormat="1" applyFont="1" applyFill="1" applyBorder="1" applyAlignment="1">
      <x:alignment vertical="top" wrapText="1"/>
    </x:xf>
    <x:xf numFmtId="0" fontId="3" fillId="8" borderId="0" xfId="0" applyNumberFormat="1" applyFont="1" applyFill="1" applyBorder="1" applyAlignment="1">
      <x:alignment vertical="top" wrapText="1"/>
    </x:xf>
    <x:xf numFmtId="0" fontId="4" fillId="9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1" fillId="10" borderId="0" xfId="0" applyNumberFormat="1" applyFont="1" applyFill="1" applyBorder="1" applyAlignment="1">
      <x:alignment vertical="center" wrapText="1"/>
    </x:xf>
    <x:xf numFmtId="0" fontId="6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ill>
        <x:patternFill>
          <x:bgColor rgb="FFFEE2E2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FFF3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e2e9edf874fd8" /><Relationship Type="http://schemas.openxmlformats.org/officeDocument/2006/relationships/theme" Target="/xl/theme/theme1.xml" Id="Raba9506b5ffd4975" /><Relationship Type="http://schemas.openxmlformats.org/officeDocument/2006/relationships/sharedStrings" Target="/xl/sharedStrings.xml" Id="R30fc40aebd6c4bad" /><Relationship Type="http://schemas.openxmlformats.org/officeDocument/2006/relationships/worksheet" Target="/xl/worksheets/sheet1.xml" Id="Rbaf9e01d54fe4204" /><Relationship Type="http://schemas.openxmlformats.org/officeDocument/2006/relationships/worksheet" Target="/xl/worksheets/sheet2.xml" Id="R3e914f258a4d4229" /><Relationship Type="http://schemas.openxmlformats.org/officeDocument/2006/relationships/worksheet" Target="/xl/worksheets/sheet3.xml" Id="Rd66e851ad3964021" /><Relationship Type="http://schemas.openxmlformats.org/officeDocument/2006/relationships/worksheet" Target="/xl/worksheets/sheet4.xml" Id="Rfc1a32675e6e406a" /><Relationship Type="http://schemas.openxmlformats.org/officeDocument/2006/relationships/worksheet" Target="/xl/worksheets/sheet5.xml" Id="Re09b40cfe4924157" /><Relationship Type="http://schemas.openxmlformats.org/officeDocument/2006/relationships/worksheet" Target="/xl/worksheets/sheet6.xml" Id="R4535de558bcc4728" /><Relationship Type="http://schemas.openxmlformats.org/officeDocument/2006/relationships/worksheet" Target="/xl/worksheets/sheet7.xml" Id="Rf7b8eb97461e4106" /><Relationship Type="http://schemas.openxmlformats.org/officeDocument/2006/relationships/worksheet" Target="/xl/worksheets/sheet8.xml" Id="Re41e21b3cbf94ebe" /><Relationship Type="http://schemas.openxmlformats.org/officeDocument/2006/relationships/worksheet" Target="/xl/worksheets/sheet9.xml" Id="R1e0fadd84c134ba9" /><Relationship Type="http://schemas.openxmlformats.org/officeDocument/2006/relationships/worksheet" Target="/xl/worksheets/sheet10.xml" Id="R5bc6895f3ae04b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6" hidden="0" customWidth="1"/>
    <x:col min="3" max="3" width="19" hidden="0" customWidth="1"/>
    <x:col min="4" max="4" width="40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4" customHeight="1">
      <x:c r="A1" s="8" t="str">
        <x:v>AI VIDEO  •  Experiment Workbook 4.0</x:v>
      </x:c>
      <x:c r="B1" s="8"/>
      <x:c r="C1" s="8"/>
      <x:c r="D1" s="8"/>
      <x:c r="E1" s="8"/>
      <x:c r="F1" s="8"/>
      <x:c r="G1" s="8"/>
      <x:c r="H1" s="8"/>
    </x:row>
    <x:row r="2" ht="24" customHeight="1">
      <x:c r="A2" s="8"/>
      <x:c r="B2" s="8"/>
      <x:c r="C2" s="8"/>
      <x:c r="D2" s="8"/>
      <x:c r="E2" s="8"/>
      <x:c r="F2" s="8"/>
      <x:c r="G2" s="8"/>
      <x:c r="H2" s="8"/>
    </x:row>
    <x:row r="3" ht="44" customHeight="1">
      <x:c r="A3" s="12" t="str">
        <x:v>Start → Plan → Results → Summary | Feedback: คำตอบผู้ชม • UpdateLog: ประวัติการเปลี่ยนเงื่อนไข | ตรวจข้อมูล 17 ต.ค. 2026</x:v>
      </x:c>
      <x:c r="B3" s="12"/>
      <x:c r="C3" s="12"/>
      <x:c r="D3" s="12"/>
      <x:c r="E3" s="12"/>
      <x:c r="F3" s="12"/>
      <x:c r="G3" s="12"/>
      <x:c r="H3" s="12"/>
    </x:row>
    <x:row r="4" ht="29" customHeight="1">
      <x:c r="A4" s="12"/>
      <x:c r="B4" s="12"/>
      <x:c r="C4" s="12"/>
      <x:c r="D4" s="12"/>
      <x:c r="E4" s="12"/>
      <x:c r="F4" s="12"/>
      <x:c r="G4" s="12"/>
      <x:c r="H4" s="12"/>
    </x:row>
    <x:row r="5" ht="29" customHeight="1">
      <x:c r="A5" s="16" t="str">
        <x:v>ตั้งค่า</x:v>
      </x:c>
      <x:c r="B5" s="16" t="str">
        <x:v>ค่า</x:v>
      </x:c>
      <x:c r="C5" s="16" t="str">
        <x:v>หน่วย</x:v>
      </x:c>
      <x:c r="D5" s="16" t="str">
        <x:v>ความหมาย</x:v>
      </x:c>
      <x:c r="E5" s="3"/>
      <x:c r="F5" s="25" t="str">
        <x:v>ไม่มีสูตรเลือกผู้ชนะอัตโนมัติ
คำนวณได้ ≠ พิสูจน์สาเหตุ
จำนวนทดลองคือจำนวนตอน/คู่ ไม่ใช่จำนวนวิว</x:v>
      </x:c>
      <x:c r="G5" s="25"/>
      <x:c r="H5" s="25"/>
    </x:row>
    <x:row r="6" ht="29" customHeight="1">
      <x:c r="A6" s="12" t="str">
        <x:v>อายุโพสต์เป้าหมาย</x:v>
      </x:c>
      <x:c r="B6" s="24" t="n">
        <x:v>72</x:v>
      </x:c>
      <x:c r="C6" s="12" t="str">
        <x:v>ชั่วโมง</x:v>
      </x:c>
      <x:c r="D6" s="12" t="str">
        <x:v>กำหนดก่อนทดลอง ไม่ใช่ด่านของ Facebook</x:v>
      </x:c>
      <x:c r="E6" s="3"/>
      <x:c r="F6" s="25"/>
      <x:c r="G6" s="25"/>
      <x:c r="H6" s="25"/>
    </x:row>
    <x:row r="7" ht="29" customHeight="1">
      <x:c r="A7" s="12" t="str">
        <x:v>ช่วงคลาดเคลื่อนที่ยอมรับ</x:v>
      </x:c>
      <x:c r="B7" s="24" t="n">
        <x:v>3</x:v>
      </x:c>
      <x:c r="C7" s="12" t="str">
        <x:v>ชั่วโมง</x:v>
      </x:c>
      <x:c r="D7" s="12" t="str">
        <x:v>เก็บใกล้เวลาเป้าหมายที่สุด ค่าเริ่มต้นคือสมมติฐาน</x:v>
      </x:c>
      <x:c r="E7" s="3"/>
      <x:c r="F7" s="25"/>
      <x:c r="G7" s="25"/>
      <x:c r="H7" s="25"/>
    </x:row>
    <x:row r="8" ht="29" customHeight="1">
      <x:c r="A8" s="12" t="str">
        <x:v>ชุดข้อมูลที่สรุป</x:v>
      </x:c>
      <x:c r="B8" s="24" t="str">
        <x:v>Explore</x:v>
      </x:c>
      <x:c r="C8" s="12" t="str">
        <x:v>Stage</x:v>
      </x:c>
      <x:c r="D8" s="12" t="str">
        <x:v>Explore หรือ Retest</x:v>
      </x:c>
      <x:c r="E8" s="3"/>
      <x:c r="F8" s="25"/>
      <x:c r="G8" s="25"/>
      <x:c r="H8" s="25"/>
    </x:row>
    <x:row r="9" ht="39" customHeight="1">
      <x:c r="A9" s="12" t="str">
        <x:v>การกระจายที่สรุป</x:v>
      </x:c>
      <x:c r="B9" s="24" t="str">
        <x:v>Organic</x:v>
      </x:c>
      <x:c r="C9" s="12" t="str">
        <x:v>Distribution</x:v>
      </x:c>
      <x:c r="D9" s="12" t="str">
        <x:v>Organic / Paid / Mixed</x:v>
      </x:c>
      <x:c r="E9" s="3"/>
      <x:c r="F9" s="3"/>
      <x:c r="G9" s="3"/>
      <x:c r="H9" s="3"/>
    </x:row>
    <x:row r="10" ht="29" customHeight="1">
      <x:c r="A10" s="12" t="str">
        <x:v>มูลค่าเวลาภายใน</x:v>
      </x:c>
      <x:c r="B10" s="24" t="n">
        <x:v>25</x:v>
      </x:c>
      <x:c r="C10" s="12" t="str">
        <x:v>AUD/ชั่วโมง</x:v>
      </x:c>
      <x:c r="D10" s="12" t="str">
        <x:v>ตัวอย่างวางแผน ไม่ใช่ค่าแรงกฎหมายหรือราคาตลาด</x:v>
      </x:c>
      <x:c r="E10" s="3"/>
      <x:c r="F10" s="25" t="str">
        <x:v>บันทึกทุกเวลาเป็น UTC ก่อนใส่ Results เพื่อไม่ให้การเปลี่ยนเวลาตามฤดูกาลทำให้อายุโพสต์ผิด</x:v>
      </x:c>
      <x:c r="G10" s="25"/>
      <x:c r="H10" s="25"/>
    </x:row>
    <x:row r="11" ht="29" customHeight="1">
      <x:c r="A11" s="12" t="str">
        <x:v>สกุลเงินสำหรับกรณีฝึก</x:v>
      </x:c>
      <x:c r="B11" s="24" t="str">
        <x:v>AUD</x:v>
      </x:c>
      <x:c r="C11" s="12" t="str">
        <x:v>Currency</x:v>
      </x:c>
      <x:c r="D11" s="12" t="str">
        <x:v>Finance ต้องระบุสกุลจริงรายแถว ไม่รวมต่างสกุล</x:v>
      </x:c>
      <x:c r="E11" s="3"/>
      <x:c r="F11" s="25"/>
      <x:c r="G11" s="25"/>
      <x:c r="H11" s="25"/>
    </x:row>
    <x:row r="12" ht="29" customHeight="1">
      <x:c r="A12" s="12" t="str">
        <x:v>จำนวนตอนที่วางแผน</x:v>
      </x:c>
      <x:c r="B12" s="24" t="n">
        <x:v>8</x:v>
      </x:c>
      <x:c r="C12" s="12" t="str">
        <x:v>ตอน</x:v>
      </x:c>
      <x:c r="D12" s="12" t="str">
        <x:v>ตัวอย่างแผนแปดตอนหนึ่งแกน สองภาพเปิด</x:v>
      </x:c>
      <x:c r="E12" s="3"/>
      <x:c r="F12" s="25"/>
      <x:c r="G12" s="25"/>
      <x:c r="H12" s="25"/>
    </x:row>
    <x:row r="13" ht="29" customHeight="1">
      <x:c r="A13" s="12" t="str">
        <x:v>จำนวนช็อตต่อตอน</x:v>
      </x:c>
      <x:c r="B13" s="24" t="n">
        <x:v>2</x:v>
      </x:c>
      <x:c r="C13" s="12" t="str">
        <x:v>ช็อต</x:v>
      </x:c>
      <x:c r="D13" s="12" t="str">
        <x:v>ต้นแบบ 12–16 วินาทีสุดท้ายอาจใช้สองงานเจน</x:v>
      </x:c>
      <x:c r="E13" s="3"/>
      <x:c r="F13" s="25"/>
      <x:c r="G13" s="25"/>
      <x:c r="H13" s="25"/>
    </x:row>
    <x:row r="14" ht="39" customHeight="1">
      <x:c r="A14" s="12" t="str">
        <x:v>ครั้งที่คาดต่อช็อตที่รับได้</x:v>
      </x:c>
      <x:c r="B14" s="24" t="n">
        <x:v>2</x:v>
      </x:c>
      <x:c r="C14" s="12" t="str">
        <x:v>ครั้ง</x:v>
      </x:c>
      <x:c r="D14" s="12" t="str">
        <x:v>สมมติฐาน ไม่ใช่อัตราสำเร็จที่วัดแล้ว</x:v>
      </x:c>
      <x:c r="E14" s="3"/>
      <x:c r="F14" s="3"/>
      <x:c r="G14" s="3"/>
      <x:c r="H14" s="3"/>
    </x:row>
    <x:row r="15" ht="39" customHeight="1">
      <x:c r="A15" s="12" t="str">
        <x:v>โควตาการเจนสำหรับรอบ</x:v>
      </x:c>
      <x:c r="B15" s="24" t="n">
        <x:v>30</x:v>
      </x:c>
      <x:c r="C15" s="12" t="str">
        <x:v>ครั้ง</x:v>
      </x:c>
      <x:c r="D15" s="12" t="str">
        <x:v>กรอกตามสิทธิ์จริง ไม่ใช่โควตาของผู้ให้บริการ</x:v>
      </x:c>
      <x:c r="E15" s="3"/>
      <x:c r="F15" s="3"/>
      <x:c r="G15" s="3"/>
      <x:c r="H15" s="3"/>
    </x:row>
    <x:row r="16" ht="39" customHeight="1">
      <x:c r="A16" s="12" t="str">
        <x:v>ครั้งที่ต้องใช้โดยประมาณ</x:v>
      </x:c>
      <x:c r="B16" s="25" t="n">
        <x:f>B12*B13*B14</x:f>
        <x:v>32</x:v>
      </x:c>
      <x:c r="C16" s="12" t="str">
        <x:v>ครั้ง</x:v>
      </x:c>
      <x:c r="D16" s="12" t="str">
        <x:v>ไม่รวมภาพอ้างอิงที่อาจใช้โควตาคนละชนิด</x:v>
      </x:c>
      <x:c r="E16" s="3"/>
      <x:c r="F16" s="3"/>
      <x:c r="G16" s="3"/>
      <x:c r="H16" s="3"/>
    </x:row>
    <x:row r="17" ht="39" customHeight="1">
      <x:c r="A17" s="12" t="str">
        <x:v>โควตาคงเหลือตามแผน</x:v>
      </x:c>
      <x:c r="B17" s="25" t="n">
        <x:f>B15-B16</x:f>
        <x:v>-2</x:v>
      </x:c>
      <x:c r="C17" s="12" t="str">
        <x:v>ครั้ง</x:v>
      </x:c>
      <x:c r="D17" s="12" t="str">
        <x:v>ค่าติดลบ: ลดจำนวนตอน/ช็อต หรือเพิ่มระยะโครงการ</x:v>
      </x:c>
      <x:c r="E17" s="3"/>
      <x:c r="F17" s="3"/>
      <x:c r="G17" s="3"/>
      <x:c r="H17" s="3"/>
    </x:row>
    <x:row r="18" ht="23" customHeight="1">
      <x:c r="A18" s="3"/>
      <x:c r="B18" s="3"/>
      <x:c r="C18" s="3"/>
      <x:c r="D18" s="3"/>
      <x:c r="E18" s="3"/>
      <x:c r="F18" s="3"/>
      <x:c r="G18" s="3"/>
      <x:c r="H18" s="3"/>
    </x:row>
    <x:row r="19" ht="29" customHeight="1">
      <x:c r="A19" s="12" t="str">
        <x:v>Results รองรับ 64 ตอนต่อรอบ: หนึ่งแถวต่อคลิปที่อายุเป้าหมาย หากเก็บ 24 ชั่วโมง/7 วัน ให้แยกไฟล์หรือสำเนาชีตและตั้งอายุใหม่ ห้ามบวกยอดสะสมหลายเวลา</x:v>
      </x:c>
      <x:c r="B19" s="12"/>
      <x:c r="C19" s="12"/>
      <x:c r="D19" s="12"/>
      <x:c r="E19" s="12"/>
      <x:c r="F19" s="12"/>
      <x:c r="G19" s="12"/>
      <x:c r="H19" s="12"/>
    </x:row>
    <x:row r="20" ht="29" customHeight="1">
      <x:c r="A20" s="12"/>
      <x:c r="B20" s="12"/>
      <x:c r="C20" s="12"/>
      <x:c r="D20" s="12"/>
      <x:c r="E20" s="12"/>
      <x:c r="F20" s="12"/>
      <x:c r="G20" s="12"/>
      <x:c r="H20" s="12"/>
    </x:row>
    <x:row r="21" ht="29" customHeight="1">
      <x:c r="A21" s="12"/>
      <x:c r="B21" s="12"/>
      <x:c r="C21" s="12"/>
      <x:c r="D21" s="12"/>
      <x:c r="E21" s="12"/>
      <x:c r="F21" s="12"/>
      <x:c r="G21" s="12"/>
      <x:c r="H21" s="12"/>
    </x:row>
    <x:row r="22" ht="23" customHeight="1">
      <x:c r="A22" s="3"/>
      <x:c r="B22" s="3"/>
      <x:c r="C22" s="3"/>
      <x:c r="D22" s="3"/>
      <x:c r="E22" s="3"/>
      <x:c r="F22" s="3"/>
      <x:c r="G22" s="3"/>
      <x:c r="H22" s="3"/>
    </x:row>
    <x:row r="23" ht="29" customHeight="1">
      <x:c r="A23" s="12" t="str">
        <x:v>WAIT = ข้อมูลจำเป็นยังไม่ครบ • INVALID = ค่าผิด/รหัสซ้ำ • EXCLUDED = ไม่ตรงอายุหรือชุดที่เลือก • INCLUDED = ใช้ใน Summary | ตัวหารและตัวตั้งที่ขาดจะไม่ถูกแทนด้วยศูนย์</x:v>
      </x:c>
      <x:c r="B23" s="12"/>
      <x:c r="C23" s="12"/>
      <x:c r="D23" s="12"/>
      <x:c r="E23" s="12"/>
      <x:c r="F23" s="12"/>
      <x:c r="G23" s="12"/>
      <x:c r="H23" s="12"/>
    </x:row>
    <x:row r="24" ht="29" customHeight="1">
      <x:c r="A24" s="12"/>
      <x:c r="B24" s="12"/>
      <x:c r="C24" s="12"/>
      <x:c r="D24" s="12"/>
      <x:c r="E24" s="12"/>
      <x:c r="F24" s="12"/>
      <x:c r="G24" s="12"/>
      <x:c r="H24" s="12"/>
    </x:row>
    <x:row r="25" ht="29" customHeight="1">
      <x:c r="A25" s="12"/>
      <x:c r="B25" s="12"/>
      <x:c r="C25" s="12"/>
      <x:c r="D25" s="12"/>
      <x:c r="E25" s="12"/>
      <x:c r="F25" s="12"/>
      <x:c r="G25" s="12"/>
      <x:c r="H25" s="12"/>
    </x:row>
    <x:row r="26" ht="23" customHeight="1">
      <x:c r="A26" s="3"/>
      <x:c r="B26" s="3"/>
      <x:c r="C26" s="3"/>
      <x:c r="D26" s="3"/>
      <x:c r="E26" s="3"/>
      <x:c r="F26" s="3"/>
      <x:c r="G26" s="3"/>
      <x:c r="H26" s="3"/>
    </x:row>
    <x:row r="27" ht="46" customHeight="1">
      <x:c r="A27" s="78" t="str">
        <x:v>ตรวจหลักฐานบัญชีเอง: Sources ตรวจซ้ำ 17 ต.ค. 2026; ไม่อัปเดตอัตโนมัติ • ตัวเลข Start/Example เป็นสมมติฐาน • Feedback ไม่ใช่ UTIS ของ Meta</x:v>
      </x:c>
      <x:c r="B27" s="78"/>
      <x:c r="C27" s="78"/>
      <x:c r="D27" s="78"/>
      <x:c r="E27" s="78"/>
      <x:c r="F27" s="78"/>
      <x:c r="G27" s="78"/>
      <x:c r="H27" s="78"/>
    </x:row>
    <x:row r="28" ht="29" customHeight="1">
      <x:c r="A28" s="78"/>
      <x:c r="B28" s="78"/>
      <x:c r="C28" s="78"/>
      <x:c r="D28" s="78"/>
      <x:c r="E28" s="78"/>
      <x:c r="F28" s="78"/>
      <x:c r="G28" s="78"/>
      <x:c r="H28" s="78"/>
    </x:row>
    <x:row r="29" ht="48" customHeight="1">
      <x:c r="A29" s="79"/>
      <x:c r="B29" s="79"/>
      <x:c r="C29" s="79"/>
      <x:c r="D29" s="79"/>
      <x:c r="E29" s="79"/>
      <x:c r="F29" s="79"/>
      <x:c r="G29" s="78"/>
      <x:c r="H29" s="78"/>
    </x:row>
    <x:row r="30" ht="23" customHeight="1">
      <x:c r="A30" s="3"/>
      <x:c r="B30" s="3"/>
      <x:c r="C30" s="3"/>
      <x:c r="D30" s="3"/>
      <x:c r="E30" s="3"/>
      <x:c r="F30" s="3"/>
      <x:c r="G30" s="3"/>
      <x:c r="H30" s="3"/>
    </x:row>
    <x:row r="31" ht="23" customHeight="1">
      <x:c r="A31" s="75" t="str">
        <x:v>Results ช่อง Hook ใช้ A หรือ B (ไม่ใช่ H-A/H-B) • เงินสนับสนุน/โปรแกรมเพิ่มการกระจายให้จด UpdateLog และแยกรอบ ไม่อ้าง Organic ล้วนจากช่องเดียว</x:v>
      </x:c>
      <x:c r="B31" s="75"/>
      <x:c r="C31" s="75"/>
      <x:c r="D31" s="75"/>
      <x:c r="E31" s="75"/>
      <x:c r="F31" s="75"/>
      <x:c r="G31" s="75"/>
      <x:c r="H31" s="75"/>
    </x:row>
    <x:row r="32" ht="23" customHeight="1">
      <x:c r="A32" s="75"/>
      <x:c r="B32" s="75"/>
      <x:c r="C32" s="75"/>
      <x:c r="D32" s="75"/>
      <x:c r="E32" s="75"/>
      <x:c r="F32" s="75"/>
      <x:c r="G32" s="75"/>
      <x:c r="H32" s="75"/>
    </x:row>
    <x:row r="33" ht="23" customHeight="1">
      <x:c r="A33" s="75"/>
      <x:c r="B33" s="75"/>
      <x:c r="C33" s="75"/>
      <x:c r="D33" s="75"/>
      <x:c r="E33" s="75"/>
      <x:c r="F33" s="75"/>
      <x:c r="G33" s="75"/>
      <x:c r="H33" s="75"/>
    </x:row>
    <x:row r="34" ht="23" customHeight="1">
      <x:c r="A34" s="3"/>
      <x:c r="B34" s="3"/>
      <x:c r="C34" s="3"/>
      <x:c r="D34" s="3"/>
      <x:c r="E34" s="3"/>
      <x:c r="F34" s="3"/>
      <x:c r="G34" s="3"/>
      <x:c r="H34" s="3"/>
    </x:row>
    <x:row r="35" ht="23" customHeight="1">
      <x:c r="A35" s="3"/>
      <x:c r="B35" s="3"/>
      <x:c r="C35" s="3"/>
      <x:c r="D35" s="3"/>
      <x:c r="E35" s="3"/>
      <x:c r="F35" s="3"/>
      <x:c r="G35" s="3"/>
      <x:c r="H35" s="3"/>
    </x:row>
    <x:row r="36" ht="23" customHeight="1">
      <x:c r="A36" s="3"/>
      <x:c r="B36" s="3"/>
      <x:c r="C36" s="3"/>
      <x:c r="D36" s="3"/>
      <x:c r="E36" s="3"/>
      <x:c r="F36" s="3"/>
      <x:c r="G36" s="3"/>
      <x:c r="H36" s="3"/>
    </x:row>
    <x:row r="37" ht="23" customHeight="1">
      <x:c r="A37" s="3"/>
      <x:c r="B37" s="3"/>
      <x:c r="C37" s="3"/>
      <x:c r="D37" s="3"/>
      <x:c r="E37" s="3"/>
      <x:c r="F37" s="3"/>
      <x:c r="G37" s="3"/>
      <x:c r="H37" s="3"/>
    </x:row>
    <x:row r="38" ht="23" customHeight="1">
      <x:c r="A38" s="3"/>
      <x:c r="B38" s="3"/>
      <x:c r="C38" s="3"/>
      <x:c r="D38" s="3"/>
      <x:c r="E38" s="3"/>
      <x:c r="F38" s="3"/>
      <x:c r="G38" s="3"/>
      <x:c r="H38" s="3"/>
    </x:row>
    <x:row r="39" ht="23" customHeight="1">
      <x:c r="A39" s="3"/>
      <x:c r="B39" s="3"/>
      <x:c r="C39" s="3"/>
      <x:c r="D39" s="3"/>
      <x:c r="E39" s="3"/>
      <x:c r="F39" s="3"/>
      <x:c r="G39" s="3"/>
      <x:c r="H39" s="3"/>
    </x:row>
    <x:row r="40" ht="23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2"/>
    <x:mergeCell ref="A3:H4"/>
    <x:mergeCell ref="F5:H8"/>
    <x:mergeCell ref="F10:H13"/>
    <x:mergeCell ref="A19:H21"/>
    <x:mergeCell ref="A23:H25"/>
    <x:mergeCell ref="A31:H33"/>
    <x:mergeCell ref="A27:H29"/>
  </x:mergeCells>
  <x:conditionalFormatting sqref="B17:B17">
    <x:cfRule type="expression" dxfId="0" priority="1">
      <x:formula>B17&lt;0</x:formula>
    </x:cfRule>
  </x:conditionalFormatting>
  <x:dataValidations count="2">
    <x:dataValidation type="list" sqref="B8">
      <x:formula1>"Explore,Retest"</x:formula1>
    </x:dataValidation>
    <x:dataValidation type="list" sqref="B9">
      <x:formula1>"Organic,Paid,Mixed"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38" hidden="0" customWidth="1"/>
    <x:col min="8" max="8" width="38" hidden="0" customWidth="1"/>
  </x:cols>
  <x:sheetData>
    <x:row r="1" ht="24" customHeight="1">
      <x:c r="A1" s="8" t="str">
        <x:v>PLAN  •  8 ตอน / 4 คู่ / หนึ่งแกนเรื่อง</x:v>
      </x:c>
      <x:c r="B1" s="8"/>
      <x:c r="C1" s="8"/>
      <x:c r="D1" s="8"/>
      <x:c r="E1" s="8"/>
      <x:c r="F1" s="8"/>
      <x:c r="G1" s="8"/>
      <x:c r="H1" s="8"/>
    </x:row>
    <x:row r="2" ht="24" customHeight="1">
      <x:c r="A2" s="8"/>
      <x:c r="B2" s="8"/>
      <x:c r="C2" s="8"/>
      <x:c r="D2" s="8"/>
      <x:c r="E2" s="8"/>
      <x:c r="F2" s="8"/>
      <x:c r="G2" s="8"/>
      <x:c r="H2" s="8"/>
    </x:row>
    <x:row r="3" ht="29" customHeight="1">
      <x:c r="A3" s="12" t="str">
        <x:v>แกนเริ่ม C1 เปลี่ยนได้ทั้งรอบก่อนทดลอง | H-A ภาพกว้างเห็นปัญหาทันที • H-B ภาพใกล้เหตุการณ์เดียวกันก่อนขยายให้เห็นบริบท | AB / BA / AB / BA</x:v>
      </x:c>
      <x:c r="B3" s="12"/>
      <x:c r="C3" s="12"/>
      <x:c r="D3" s="12"/>
      <x:c r="E3" s="12"/>
      <x:c r="F3" s="12"/>
      <x:c r="G3" s="12"/>
      <x:c r="H3" s="12"/>
    </x:row>
    <x:row r="4" ht="29" customHeight="1">
      <x:c r="A4" s="12"/>
      <x:c r="B4" s="12"/>
      <x:c r="C4" s="12"/>
      <x:c r="D4" s="12"/>
      <x:c r="E4" s="12"/>
      <x:c r="F4" s="12"/>
      <x:c r="G4" s="12"/>
      <x:c r="H4" s="12"/>
    </x:row>
    <x:row r="5" ht="42" customHeight="1">
      <x:c r="A5" s="16" t="str">
        <x:v>Episode</x:v>
      </x:c>
      <x:c r="B5" s="16" t="str">
        <x:v>Pair</x:v>
      </x:c>
      <x:c r="C5" s="16" t="str">
        <x:v>Hook</x:v>
      </x:c>
      <x:c r="D5" s="16" t="str">
        <x:v>Stage</x:v>
      </x:c>
      <x:c r="E5" s="16" t="str">
        <x:v>วันโครงการ</x:v>
      </x:c>
      <x:c r="F5" s="16" t="str">
        <x:v>Core</x:v>
      </x:c>
      <x:c r="G5" s="16" t="str">
        <x:v>เรื่อง/ภาพเปิดที่ตั้งใจ</x:v>
      </x:c>
      <x:c r="H5" s="16" t="str">
        <x:v>ภาพจบ/เกณฑ์พร้อม</x:v>
      </x:c>
    </x:row>
    <x:row r="6" ht="48" customHeight="1">
      <x:c r="A6" s="20" t="str">
        <x:v>E01</x:v>
      </x:c>
      <x:c r="B6" s="20" t="str">
        <x:v>P01</x:v>
      </x:c>
      <x:c r="C6" s="20" t="str">
        <x:v>A</x:v>
      </x:c>
      <x:c r="D6" s="20" t="str">
        <x:v>Explore</x:v>
      </x:c>
      <x:c r="E6" s="20" t="n">
        <x:v>4</x:v>
      </x:c>
      <x:c r="F6" s="20" t="str">
        <x:v>C1</x:v>
      </x:c>
      <x:c r="G6" s="24"/>
      <x:c r="H6" s="24"/>
    </x:row>
    <x:row r="7" ht="48" customHeight="1">
      <x:c r="A7" s="20" t="str">
        <x:v>E02</x:v>
      </x:c>
      <x:c r="B7" s="20" t="str">
        <x:v>P01</x:v>
      </x:c>
      <x:c r="C7" s="20" t="str">
        <x:v>B</x:v>
      </x:c>
      <x:c r="D7" s="20" t="str">
        <x:v>Explore</x:v>
      </x:c>
      <x:c r="E7" s="20" t="n">
        <x:v>7</x:v>
      </x:c>
      <x:c r="F7" s="20" t="str">
        <x:v>C1</x:v>
      </x:c>
      <x:c r="G7" s="24"/>
      <x:c r="H7" s="24"/>
    </x:row>
    <x:row r="8" ht="48" customHeight="1">
      <x:c r="A8" s="20" t="str">
        <x:v>E03</x:v>
      </x:c>
      <x:c r="B8" s="20" t="str">
        <x:v>P02</x:v>
      </x:c>
      <x:c r="C8" s="20" t="str">
        <x:v>B</x:v>
      </x:c>
      <x:c r="D8" s="20" t="str">
        <x:v>Explore</x:v>
      </x:c>
      <x:c r="E8" s="20" t="n">
        <x:v>10</x:v>
      </x:c>
      <x:c r="F8" s="20" t="str">
        <x:v>C1</x:v>
      </x:c>
      <x:c r="G8" s="24"/>
      <x:c r="H8" s="24"/>
    </x:row>
    <x:row r="9" ht="48" customHeight="1">
      <x:c r="A9" s="20" t="str">
        <x:v>E04</x:v>
      </x:c>
      <x:c r="B9" s="20" t="str">
        <x:v>P02</x:v>
      </x:c>
      <x:c r="C9" s="20" t="str">
        <x:v>A</x:v>
      </x:c>
      <x:c r="D9" s="20" t="str">
        <x:v>Explore</x:v>
      </x:c>
      <x:c r="E9" s="20" t="n">
        <x:v>13</x:v>
      </x:c>
      <x:c r="F9" s="20" t="str">
        <x:v>C1</x:v>
      </x:c>
      <x:c r="G9" s="24"/>
      <x:c r="H9" s="24"/>
    </x:row>
    <x:row r="10" ht="48" customHeight="1">
      <x:c r="A10" s="20" t="str">
        <x:v>E05</x:v>
      </x:c>
      <x:c r="B10" s="20" t="str">
        <x:v>P03</x:v>
      </x:c>
      <x:c r="C10" s="20" t="str">
        <x:v>A</x:v>
      </x:c>
      <x:c r="D10" s="20" t="str">
        <x:v>Explore</x:v>
      </x:c>
      <x:c r="E10" s="20" t="n">
        <x:v>17</x:v>
      </x:c>
      <x:c r="F10" s="20" t="str">
        <x:v>C1</x:v>
      </x:c>
      <x:c r="G10" s="24"/>
      <x:c r="H10" s="24"/>
    </x:row>
    <x:row r="11" ht="48" customHeight="1">
      <x:c r="A11" s="20" t="str">
        <x:v>E06</x:v>
      </x:c>
      <x:c r="B11" s="20" t="str">
        <x:v>P03</x:v>
      </x:c>
      <x:c r="C11" s="20" t="str">
        <x:v>B</x:v>
      </x:c>
      <x:c r="D11" s="20" t="str">
        <x:v>Explore</x:v>
      </x:c>
      <x:c r="E11" s="20" t="n">
        <x:v>20</x:v>
      </x:c>
      <x:c r="F11" s="20" t="str">
        <x:v>C1</x:v>
      </x:c>
      <x:c r="G11" s="24"/>
      <x:c r="H11" s="24"/>
    </x:row>
    <x:row r="12" ht="48" customHeight="1">
      <x:c r="A12" s="20" t="str">
        <x:v>E07</x:v>
      </x:c>
      <x:c r="B12" s="20" t="str">
        <x:v>P04</x:v>
      </x:c>
      <x:c r="C12" s="20" t="str">
        <x:v>B</x:v>
      </x:c>
      <x:c r="D12" s="20" t="str">
        <x:v>Explore</x:v>
      </x:c>
      <x:c r="E12" s="20" t="n">
        <x:v>24</x:v>
      </x:c>
      <x:c r="F12" s="20" t="str">
        <x:v>C1</x:v>
      </x:c>
      <x:c r="G12" s="24"/>
      <x:c r="H12" s="24"/>
    </x:row>
    <x:row r="13" ht="48" customHeight="1">
      <x:c r="A13" s="20" t="str">
        <x:v>E08</x:v>
      </x:c>
      <x:c r="B13" s="20" t="str">
        <x:v>P04</x:v>
      </x:c>
      <x:c r="C13" s="20" t="str">
        <x:v>A</x:v>
      </x:c>
      <x:c r="D13" s="20" t="str">
        <x:v>Explore</x:v>
      </x:c>
      <x:c r="E13" s="20" t="n">
        <x:v>27</x:v>
      </x:c>
      <x:c r="F13" s="20" t="str">
        <x:v>C1</x:v>
      </x:c>
      <x:c r="G13" s="24"/>
      <x:c r="H13" s="24"/>
    </x:row>
    <x:row r="14" ht="23" customHeight="1">
      <x:c r="A14" s="3"/>
      <x:c r="B14" s="3"/>
      <x:c r="C14" s="3"/>
      <x:c r="D14" s="3"/>
      <x:c r="E14" s="3"/>
      <x:c r="F14" s="3"/>
      <x:c r="G14" s="3"/>
      <x:c r="H14" s="3"/>
    </x:row>
    <x:row r="15" ht="29" customHeight="1">
      <x:c r="A15" s="12" t="str">
        <x:v>แต่ละคู่ใช้ตอนใหม่ที่ใกล้กันด้านความยาว คุณภาพ ตัวละคร และช่วงเวลา ไม่ใช่อัปโหลดไฟล์เดิมซ้ำ ข้อมูลนี้เป็นการสำรวจ ไม่ใช่สุ่มผู้ชมแบบทดลองควบคุม</x:v>
      </x:c>
      <x:c r="B15" s="12"/>
      <x:c r="C15" s="12"/>
      <x:c r="D15" s="12"/>
      <x:c r="E15" s="12"/>
      <x:c r="F15" s="12"/>
      <x:c r="G15" s="12"/>
      <x:c r="H15" s="12"/>
    </x:row>
    <x:row r="16" ht="29" customHeight="1">
      <x:c r="A16" s="12"/>
      <x:c r="B16" s="12"/>
      <x:c r="C16" s="12"/>
      <x:c r="D16" s="12"/>
      <x:c r="E16" s="12"/>
      <x:c r="F16" s="12"/>
      <x:c r="G16" s="12"/>
      <x:c r="H16" s="12"/>
    </x:row>
    <x:row r="17" ht="29" customHeight="1">
      <x:c r="A17" s="12"/>
      <x:c r="B17" s="12"/>
      <x:c r="C17" s="12"/>
      <x:c r="D17" s="12"/>
      <x:c r="E17" s="12"/>
      <x:c r="F17" s="12"/>
      <x:c r="G17" s="12"/>
      <x:c r="H17" s="12"/>
    </x:row>
    <x:row r="18" ht="29" customHeight="1">
      <x:c r="A18" s="12"/>
      <x:c r="B18" s="12"/>
      <x:c r="C18" s="12"/>
      <x:c r="D18" s="12"/>
      <x:c r="E18" s="12"/>
      <x:c r="F18" s="12"/>
      <x:c r="G18" s="12"/>
      <x:c r="H18" s="12"/>
    </x:row>
    <x:row r="19" ht="23" customHeight="1">
      <x:c r="A19" s="3"/>
      <x:c r="B19" s="3"/>
      <x:c r="C19" s="3"/>
      <x:c r="D19" s="3"/>
      <x:c r="E19" s="3"/>
      <x:c r="F19" s="3"/>
      <x:c r="G19" s="3"/>
      <x:c r="H19" s="3"/>
    </x:row>
    <x:row r="20" ht="23" customHeight="1">
      <x:c r="A20" s="3"/>
      <x:c r="B20" s="3"/>
      <x:c r="C20" s="3"/>
      <x:c r="D20" s="3"/>
      <x:c r="E20" s="3"/>
      <x:c r="F20" s="3"/>
      <x:c r="G20" s="3"/>
      <x:c r="H20" s="3"/>
    </x:row>
    <x:row r="21" ht="23" customHeight="1">
      <x:c r="A21" s="3"/>
      <x:c r="B21" s="3"/>
      <x:c r="C21" s="3"/>
      <x:c r="D21" s="3"/>
      <x:c r="E21" s="3"/>
      <x:c r="F21" s="3"/>
      <x:c r="G21" s="3"/>
      <x:c r="H21" s="3"/>
    </x:row>
    <x:row r="22" ht="23" customHeight="1">
      <x:c r="A22" s="3"/>
      <x:c r="B22" s="3"/>
      <x:c r="C22" s="3"/>
      <x:c r="D22" s="3"/>
      <x:c r="E22" s="3"/>
      <x:c r="F22" s="3"/>
      <x:c r="G22" s="3"/>
      <x:c r="H22" s="3"/>
    </x:row>
    <x:row r="23" ht="23" customHeight="1">
      <x:c r="A23" s="3"/>
      <x:c r="B23" s="3"/>
      <x:c r="C23" s="3"/>
      <x:c r="D23" s="3"/>
      <x:c r="E23" s="3"/>
      <x:c r="F23" s="3"/>
      <x:c r="G23" s="3"/>
      <x:c r="H23" s="3"/>
    </x:row>
    <x:row r="24" ht="23" customHeight="1">
      <x:c r="A24" s="3"/>
      <x:c r="B24" s="3"/>
      <x:c r="C24" s="3"/>
      <x:c r="D24" s="3"/>
      <x:c r="E24" s="3"/>
      <x:c r="F24" s="3"/>
      <x:c r="G24" s="3"/>
      <x:c r="H24" s="3"/>
    </x:row>
    <x:row r="25" ht="23" customHeight="1">
      <x:c r="A25" s="3"/>
      <x:c r="B25" s="3"/>
      <x:c r="C25" s="3"/>
      <x:c r="D25" s="3"/>
      <x:c r="E25" s="3"/>
      <x:c r="F25" s="3"/>
      <x:c r="G25" s="3"/>
      <x:c r="H25" s="3"/>
    </x:row>
    <x:row r="26" ht="23" customHeight="1">
      <x:c r="A26" s="3"/>
      <x:c r="B26" s="3"/>
      <x:c r="C26" s="3"/>
      <x:c r="D26" s="3"/>
      <x:c r="E26" s="3"/>
      <x:c r="F26" s="3"/>
      <x:c r="G26" s="3"/>
      <x:c r="H26" s="3"/>
    </x:row>
    <x:row r="27" ht="23" customHeight="1">
      <x:c r="A27" s="3"/>
      <x:c r="B27" s="3"/>
      <x:c r="C27" s="3"/>
      <x:c r="D27" s="3"/>
      <x:c r="E27" s="3"/>
      <x:c r="F27" s="3"/>
      <x:c r="G27" s="3"/>
      <x:c r="H27" s="3"/>
    </x:row>
    <x:row r="28" ht="23" customHeight="1">
      <x:c r="A28" s="3"/>
      <x:c r="B28" s="3"/>
      <x:c r="C28" s="3"/>
      <x:c r="D28" s="3"/>
      <x:c r="E28" s="3"/>
      <x:c r="F28" s="3"/>
      <x:c r="G28" s="3"/>
      <x:c r="H28" s="3"/>
    </x:row>
    <x:row r="29" ht="23" customHeight="1">
      <x:c r="A29" s="3"/>
      <x:c r="B29" s="3"/>
      <x:c r="C29" s="3"/>
      <x:c r="D29" s="3"/>
      <x:c r="E29" s="3"/>
      <x:c r="F29" s="3"/>
      <x:c r="G29" s="3"/>
      <x:c r="H29" s="3"/>
    </x:row>
    <x:row r="30" ht="23" customHeight="1">
      <x:c r="A30" s="3"/>
      <x:c r="B30" s="3"/>
      <x:c r="C30" s="3"/>
      <x:c r="D30" s="3"/>
      <x:c r="E30" s="3"/>
      <x:c r="F30" s="3"/>
      <x:c r="G30" s="3"/>
      <x:c r="H30" s="3"/>
    </x:row>
    <x:row r="31" ht="23" customHeight="1">
      <x:c r="A31" s="3"/>
      <x:c r="B31" s="3"/>
      <x:c r="C31" s="3"/>
      <x:c r="D31" s="3"/>
      <x:c r="E31" s="3"/>
      <x:c r="F31" s="3"/>
      <x:c r="G31" s="3"/>
      <x:c r="H31" s="3"/>
    </x:row>
    <x:row r="32" ht="23" customHeight="1">
      <x:c r="A32" s="3"/>
      <x:c r="B32" s="3"/>
      <x:c r="C32" s="3"/>
      <x:c r="D32" s="3"/>
      <x:c r="E32" s="3"/>
      <x:c r="F32" s="3"/>
      <x:c r="G32" s="3"/>
      <x:c r="H32" s="3"/>
    </x:row>
    <x:row r="33" ht="23" customHeight="1">
      <x:c r="A33" s="3"/>
      <x:c r="B33" s="3"/>
      <x:c r="C33" s="3"/>
      <x:c r="D33" s="3"/>
      <x:c r="E33" s="3"/>
      <x:c r="F33" s="3"/>
      <x:c r="G33" s="3"/>
      <x:c r="H33" s="3"/>
    </x:row>
    <x:row r="34" ht="23" customHeight="1">
      <x:c r="A34" s="3"/>
      <x:c r="B34" s="3"/>
      <x:c r="C34" s="3"/>
      <x:c r="D34" s="3"/>
      <x:c r="E34" s="3"/>
      <x:c r="F34" s="3"/>
      <x:c r="G34" s="3"/>
      <x:c r="H34" s="3"/>
    </x:row>
    <x:row r="35" ht="23" customHeight="1">
      <x:c r="A35" s="3"/>
      <x:c r="B35" s="3"/>
      <x:c r="C35" s="3"/>
      <x:c r="D35" s="3"/>
      <x:c r="E35" s="3"/>
      <x:c r="F35" s="3"/>
      <x:c r="G35" s="3"/>
      <x:c r="H35" s="3"/>
    </x:row>
    <x:row r="36" ht="23" customHeight="1">
      <x:c r="A36" s="3"/>
      <x:c r="B36" s="3"/>
      <x:c r="C36" s="3"/>
      <x:c r="D36" s="3"/>
      <x:c r="E36" s="3"/>
      <x:c r="F36" s="3"/>
      <x:c r="G36" s="3"/>
      <x:c r="H36" s="3"/>
    </x:row>
    <x:row r="37" ht="23" customHeight="1">
      <x:c r="A37" s="3"/>
      <x:c r="B37" s="3"/>
      <x:c r="C37" s="3"/>
      <x:c r="D37" s="3"/>
      <x:c r="E37" s="3"/>
      <x:c r="F37" s="3"/>
      <x:c r="G37" s="3"/>
      <x:c r="H37" s="3"/>
    </x:row>
    <x:row r="38" ht="23" customHeight="1">
      <x:c r="A38" s="3"/>
      <x:c r="B38" s="3"/>
      <x:c r="C38" s="3"/>
      <x:c r="D38" s="3"/>
      <x:c r="E38" s="3"/>
      <x:c r="F38" s="3"/>
      <x:c r="G38" s="3"/>
      <x:c r="H38" s="3"/>
    </x:row>
    <x:row r="39" ht="23" customHeight="1">
      <x:c r="A39" s="3"/>
      <x:c r="B39" s="3"/>
      <x:c r="C39" s="3"/>
      <x:c r="D39" s="3"/>
      <x:c r="E39" s="3"/>
      <x:c r="F39" s="3"/>
      <x:c r="G39" s="3"/>
      <x:c r="H39" s="3"/>
    </x:row>
    <x:row r="40" ht="23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2"/>
    <x:mergeCell ref="A3:H4"/>
    <x:mergeCell ref="A15:H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23" hidden="0" customWidth="1"/>
    <x:col min="6" max="6" width="23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34" hidden="0" customWidth="1"/>
    <x:col min="16" max="16" width="34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31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</x:cols>
  <x:sheetData>
    <x:row r="1" ht="24" customHeight="1">
      <x:c r="A1" s="8" t="str">
        <x:v>RESULTS  •  ข้อมูลจริงหนึ่งเวลาเก็บต่อคลิป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</x:row>
    <x:row r="2" ht="24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</x:row>
    <x:row r="3" ht="29" customHeight="1">
      <x:c r="A3" s="12" t="str">
        <x:v>กรอก A:P เท่านั้น • วันที่ E:F เป็น UTC/Excel date • ความยาว H เป็นวินาที • K ระบุหน่วยใน L • ช่องที่ไม่มีข้อมูลเว้นว่าง ไม่กรอกศูนย์แทน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  <x:c r="AF3" s="3"/>
    </x:row>
    <x:row r="4" ht="29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</x:row>
    <x:row r="5" ht="42" customHeight="1">
      <x:c r="A5" s="16" t="str">
        <x:v>Episode</x:v>
      </x:c>
      <x:c r="B5" s="16" t="str">
        <x:v>Pair</x:v>
      </x:c>
      <x:c r="C5" s="16" t="str">
        <x:v>Hook</x:v>
      </x:c>
      <x:c r="D5" s="16" t="str">
        <x:v>Stage</x:v>
      </x:c>
      <x:c r="E5" s="16" t="str">
        <x:v>Published UTC</x:v>
      </x:c>
      <x:c r="F5" s="16" t="str">
        <x:v>Captured UTC</x:v>
      </x:c>
      <x:c r="G5" s="16" t="str">
        <x:v>Distribution</x:v>
      </x:c>
      <x:c r="H5" s="16" t="str">
        <x:v>Final sec</x:v>
      </x:c>
      <x:c r="I5" s="16" t="str">
        <x:v>Views</x:v>
      </x:c>
      <x:c r="J5" s="16" t="str">
        <x:v>Reach</x:v>
      </x:c>
      <x:c r="K5" s="16" t="str">
        <x:v>Avg watch value</x:v>
      </x:c>
      <x:c r="L5" s="16" t="str">
        <x:v>Watch unit</x:v>
      </x:c>
      <x:c r="M5" s="16" t="str">
        <x:v>Shares</x:v>
      </x:c>
      <x:c r="N5" s="16" t="str">
        <x:v>Attributed follows</x:v>
      </x:c>
      <x:c r="O5" s="16" t="str">
        <x:v>Evidence / URL</x:v>
      </x:c>
      <x:c r="P5" s="16" t="str">
        <x:v>Notes</x:v>
      </x:c>
      <x:c r="Q5" s="16" t="str">
        <x:v>Age hours</x:v>
      </x:c>
      <x:c r="R5" s="16" t="str">
        <x:v>Avg watch sec</x:v>
      </x:c>
      <x:c r="S5" s="16" t="str">
        <x:v>Avg watch ratio</x:v>
      </x:c>
      <x:c r="T5" s="16" t="str">
        <x:v>Shares /1k reach</x:v>
      </x:c>
      <x:c r="U5" s="16" t="str">
        <x:v>Follows /1k reach</x:v>
      </x:c>
      <x:c r="V5" s="16" t="str">
        <x:v>Status</x:v>
      </x:c>
      <x:c r="W5" s="16" t="str">
        <x:v>Include</x:v>
      </x:c>
      <x:c r="X5" s="16" t="str">
        <x:v>Eligible views</x:v>
      </x:c>
      <x:c r="Y5" s="16" t="str">
        <x:v>Share numerator</x:v>
      </x:c>
      <x:c r="Z5" s="16" t="str">
        <x:v>Share denominator</x:v>
      </x:c>
      <x:c r="AA5" s="16" t="str">
        <x:v>Follow numerator</x:v>
      </x:c>
      <x:c r="AB5" s="16" t="str">
        <x:v>Follow denominator</x:v>
      </x:c>
      <x:c r="AC5" s="16" t="str">
        <x:v>A views</x:v>
      </x:c>
      <x:c r="AD5" s="16" t="str">
        <x:v>B views</x:v>
      </x:c>
      <x:c r="AE5" s="16" t="str">
        <x:v>A watch ratio</x:v>
      </x:c>
      <x:c r="AF5" s="16" t="str">
        <x:v>B watch ratio</x:v>
      </x:c>
    </x:row>
    <x:row r="6" ht="23" customHeight="1">
      <x:c r="A6" s="20"/>
      <x:c r="B6" s="20"/>
      <x:c r="C6" s="20"/>
      <x:c r="D6" s="20"/>
      <x:c r="E6" s="28"/>
      <x:c r="F6" s="28"/>
      <x:c r="G6" s="20"/>
      <x:c r="H6" s="30"/>
      <x:c r="I6" s="32"/>
      <x:c r="J6" s="32"/>
      <x:c r="K6" s="30"/>
      <x:c r="L6" s="30"/>
      <x:c r="M6" s="32"/>
      <x:c r="N6" s="32"/>
      <x:c r="O6" s="24"/>
      <x:c r="P6" s="24"/>
      <x:c r="Q6" s="34" t="str">
        <x:f>IF(AND(ISNUMBER(E6),ISNUMBER(F6)),(F6-E6)*24,"")</x:f>
      </x:c>
      <x:c r="R6" s="34" t="str">
        <x:f>IF(AND(ISNUMBER(K6),K6&gt;=0,OR(L6="sec",L6="min")),K6*IF(L6="min",60,1),"")</x:f>
      </x:c>
      <x:c r="S6" s="36" t="str">
        <x:f>IF(AND(W6=1,ISNUMBER(R6),H6&gt;0),R6/H6,"")</x:f>
      </x:c>
      <x:c r="T6" s="34" t="str">
        <x:f>IF(AND(W6=1,ISNUMBER(M6),ISNUMBER(J6),J6&gt;0),M6/J6*1000,"")</x:f>
      </x:c>
      <x:c r="U6" s="34" t="str">
        <x:f>IF(AND(W6=1,ISNUMBER(N6),ISNUMBER(J6),J6&gt;0),N6/J6*1000,"")</x:f>
      </x:c>
      <x:c r="V6" s="22" t="str">
        <x:f>IF(A6="","",IF(COUNTIF($A$6:$A$69,A6)&gt;1,"INVALID: duplicate ID",IF(OR(ISBLANK(E6),ISBLANK(F6),ISBLANK(H6),ISBLANK(I6),C6="",D6="",G6=""),"WAIT: required fields",IF(COUNT(E6:F6,H6:I6)&lt;4,"INVALID: data type",IFERROR(IF(OR(H6&lt;=0,I6&lt;0,F6&lt;E6,AND(NOT(ISBLANK(J6)),OR(NOT(ISNUMBER(J6)),J6&lt;0)),AND(NOT(ISBLANK(K6)),OR(NOT(ISNUMBER(K6)),K6&lt;0)),AND(NOT(ISBLANK(M6)),OR(NOT(ISNUMBER(M6)),M6&lt;0)),AND(NOT(ISBLANK(N6)),OR(NOT(ISNUMBER(N6)),N6&lt;0)),AND(NOT(ISBLANK(K6)),NOT(OR(L6="sec",L6="min"))),NOT(OR(C6="A",C6="B")),NOT(OR(D6="Explore",D6="Retest")),NOT(OR(G6="Organic",G6="Paid",G6="Mixed"))),"INVALID: value/unit",IF(OR(D6&lt;&gt;Start!$B$8,G6&lt;&gt;Start!$B$9,ABS(Q6-Start!$B$6)&gt;Start!$B$7),"EXCLUDED","INCLUDED")),"INVALID: value/unit")))))</x:f>
      </x:c>
      <x:c r="W6" s="22" t="n">
        <x:f>IF(V6="INCLUDED",1,0)</x:f>
        <x:v>0</x:v>
      </x:c>
      <x:c r="X6" s="38" t="str">
        <x:f>IF(W6=1,I6,"")</x:f>
      </x:c>
      <x:c r="Y6" s="38" t="str">
        <x:f>IF(AND(W6=1,ISNUMBER(M6),ISNUMBER(J6),J6&gt;0),M6,"")</x:f>
      </x:c>
      <x:c r="Z6" s="38" t="str">
        <x:f>IF(AND(W6=1,ISNUMBER(M6),ISNUMBER(J6),J6&gt;0),J6,"")</x:f>
      </x:c>
      <x:c r="AA6" s="38" t="str">
        <x:f>IF(AND(W6=1,ISNUMBER(N6),ISNUMBER(J6),J6&gt;0),N6,"")</x:f>
      </x:c>
      <x:c r="AB6" s="38" t="str">
        <x:f>IF(AND(W6=1,ISNUMBER(N6),ISNUMBER(J6),J6&gt;0),J6,"")</x:f>
      </x:c>
      <x:c r="AC6" s="38" t="str">
        <x:f>IF(AND(W6=1,C6="A"),I6,"")</x:f>
      </x:c>
      <x:c r="AD6" s="38" t="str">
        <x:f>IF(AND(W6=1,C6="B"),I6,"")</x:f>
      </x:c>
      <x:c r="AE6" s="36" t="str">
        <x:f>IF(AND(W6=1,C6="A",ISNUMBER(S6)),S6,"")</x:f>
      </x:c>
      <x:c r="AF6" s="36" t="str">
        <x:f>IF(AND(W6=1,C6="B",ISNUMBER(S6)),S6,"")</x:f>
      </x:c>
    </x:row>
    <x:row r="7" ht="23" customHeight="1">
      <x:c r="A7" s="20"/>
      <x:c r="B7" s="20"/>
      <x:c r="C7" s="20"/>
      <x:c r="D7" s="20"/>
      <x:c r="E7" s="28"/>
      <x:c r="F7" s="28"/>
      <x:c r="G7" s="20"/>
      <x:c r="H7" s="30"/>
      <x:c r="I7" s="32"/>
      <x:c r="J7" s="32"/>
      <x:c r="K7" s="30"/>
      <x:c r="L7" s="30"/>
      <x:c r="M7" s="32"/>
      <x:c r="N7" s="32"/>
      <x:c r="O7" s="24"/>
      <x:c r="P7" s="24"/>
      <x:c r="Q7" s="34" t="str">
        <x:f>IF(AND(ISNUMBER(E7),ISNUMBER(F7)),(F7-E7)*24,"")</x:f>
      </x:c>
      <x:c r="R7" s="34" t="str">
        <x:f>IF(AND(ISNUMBER(K7),K7&gt;=0,OR(L7="sec",L7="min")),K7*IF(L7="min",60,1),"")</x:f>
      </x:c>
      <x:c r="S7" s="36" t="str">
        <x:f>IF(AND(W7=1,ISNUMBER(R7),H7&gt;0),R7/H7,"")</x:f>
      </x:c>
      <x:c r="T7" s="34" t="str">
        <x:f>IF(AND(W7=1,ISNUMBER(M7),ISNUMBER(J7),J7&gt;0),M7/J7*1000,"")</x:f>
      </x:c>
      <x:c r="U7" s="34" t="str">
        <x:f>IF(AND(W7=1,ISNUMBER(N7),ISNUMBER(J7),J7&gt;0),N7/J7*1000,"")</x:f>
      </x:c>
      <x:c r="V7" s="22" t="str">
        <x:f>IF(A7="","",IF(COUNTIF($A$6:$A$69,A7)&gt;1,"INVALID: duplicate ID",IF(OR(ISBLANK(E7),ISBLANK(F7),ISBLANK(H7),ISBLANK(I7),C7="",D7="",G7=""),"WAIT: required fields",IF(COUNT(E7:F7,H7:I7)&lt;4,"INVALID: data type",IFERROR(IF(OR(H7&lt;=0,I7&lt;0,F7&lt;E7,AND(NOT(ISBLANK(J7)),OR(NOT(ISNUMBER(J7)),J7&lt;0)),AND(NOT(ISBLANK(K7)),OR(NOT(ISNUMBER(K7)),K7&lt;0)),AND(NOT(ISBLANK(M7)),OR(NOT(ISNUMBER(M7)),M7&lt;0)),AND(NOT(ISBLANK(N7)),OR(NOT(ISNUMBER(N7)),N7&lt;0)),AND(NOT(ISBLANK(K7)),NOT(OR(L7="sec",L7="min"))),NOT(OR(C7="A",C7="B")),NOT(OR(D7="Explore",D7="Retest")),NOT(OR(G7="Organic",G7="Paid",G7="Mixed"))),"INVALID: value/unit",IF(OR(D7&lt;&gt;Start!$B$8,G7&lt;&gt;Start!$B$9,ABS(Q7-Start!$B$6)&gt;Start!$B$7),"EXCLUDED","INCLUDED")),"INVALID: value/unit")))))</x:f>
      </x:c>
      <x:c r="W7" s="22" t="n">
        <x:f>IF(V7="INCLUDED",1,0)</x:f>
        <x:v>0</x:v>
      </x:c>
      <x:c r="X7" s="38" t="str">
        <x:f>IF(W7=1,I7,"")</x:f>
      </x:c>
      <x:c r="Y7" s="38" t="str">
        <x:f>IF(AND(W7=1,ISNUMBER(M7),ISNUMBER(J7),J7&gt;0),M7,"")</x:f>
      </x:c>
      <x:c r="Z7" s="38" t="str">
        <x:f>IF(AND(W7=1,ISNUMBER(M7),ISNUMBER(J7),J7&gt;0),J7,"")</x:f>
      </x:c>
      <x:c r="AA7" s="38" t="str">
        <x:f>IF(AND(W7=1,ISNUMBER(N7),ISNUMBER(J7),J7&gt;0),N7,"")</x:f>
      </x:c>
      <x:c r="AB7" s="38" t="str">
        <x:f>IF(AND(W7=1,ISNUMBER(N7),ISNUMBER(J7),J7&gt;0),J7,"")</x:f>
      </x:c>
      <x:c r="AC7" s="38" t="str">
        <x:f>IF(AND(W7=1,C7="A"),I7,"")</x:f>
      </x:c>
      <x:c r="AD7" s="38" t="str">
        <x:f>IF(AND(W7=1,C7="B"),I7,"")</x:f>
      </x:c>
      <x:c r="AE7" s="36" t="str">
        <x:f>IF(AND(W7=1,C7="A",ISNUMBER(S7)),S7,"")</x:f>
      </x:c>
      <x:c r="AF7" s="36" t="str">
        <x:f>IF(AND(W7=1,C7="B",ISNUMBER(S7)),S7,"")</x:f>
      </x:c>
    </x:row>
    <x:row r="8" ht="23" customHeight="1">
      <x:c r="A8" s="20"/>
      <x:c r="B8" s="20"/>
      <x:c r="C8" s="20"/>
      <x:c r="D8" s="20"/>
      <x:c r="E8" s="28"/>
      <x:c r="F8" s="28"/>
      <x:c r="G8" s="20"/>
      <x:c r="H8" s="30"/>
      <x:c r="I8" s="32"/>
      <x:c r="J8" s="32"/>
      <x:c r="K8" s="30"/>
      <x:c r="L8" s="30"/>
      <x:c r="M8" s="32"/>
      <x:c r="N8" s="32"/>
      <x:c r="O8" s="24"/>
      <x:c r="P8" s="24"/>
      <x:c r="Q8" s="34" t="str">
        <x:f>IF(AND(ISNUMBER(E8),ISNUMBER(F8)),(F8-E8)*24,"")</x:f>
      </x:c>
      <x:c r="R8" s="34" t="str">
        <x:f>IF(AND(ISNUMBER(K8),K8&gt;=0,OR(L8="sec",L8="min")),K8*IF(L8="min",60,1),"")</x:f>
      </x:c>
      <x:c r="S8" s="36" t="str">
        <x:f>IF(AND(W8=1,ISNUMBER(R8),H8&gt;0),R8/H8,"")</x:f>
      </x:c>
      <x:c r="T8" s="34" t="str">
        <x:f>IF(AND(W8=1,ISNUMBER(M8),ISNUMBER(J8),J8&gt;0),M8/J8*1000,"")</x:f>
      </x:c>
      <x:c r="U8" s="34" t="str">
        <x:f>IF(AND(W8=1,ISNUMBER(N8),ISNUMBER(J8),J8&gt;0),N8/J8*1000,"")</x:f>
      </x:c>
      <x:c r="V8" s="22" t="str">
        <x:f>IF(A8="","",IF(COUNTIF($A$6:$A$69,A8)&gt;1,"INVALID: duplicate ID",IF(OR(ISBLANK(E8),ISBLANK(F8),ISBLANK(H8),ISBLANK(I8),C8="",D8="",G8=""),"WAIT: required fields",IF(COUNT(E8:F8,H8:I8)&lt;4,"INVALID: data type",IFERROR(IF(OR(H8&lt;=0,I8&lt;0,F8&lt;E8,AND(NOT(ISBLANK(J8)),OR(NOT(ISNUMBER(J8)),J8&lt;0)),AND(NOT(ISBLANK(K8)),OR(NOT(ISNUMBER(K8)),K8&lt;0)),AND(NOT(ISBLANK(M8)),OR(NOT(ISNUMBER(M8)),M8&lt;0)),AND(NOT(ISBLANK(N8)),OR(NOT(ISNUMBER(N8)),N8&lt;0)),AND(NOT(ISBLANK(K8)),NOT(OR(L8="sec",L8="min"))),NOT(OR(C8="A",C8="B")),NOT(OR(D8="Explore",D8="Retest")),NOT(OR(G8="Organic",G8="Paid",G8="Mixed"))),"INVALID: value/unit",IF(OR(D8&lt;&gt;Start!$B$8,G8&lt;&gt;Start!$B$9,ABS(Q8-Start!$B$6)&gt;Start!$B$7),"EXCLUDED","INCLUDED")),"INVALID: value/unit")))))</x:f>
      </x:c>
      <x:c r="W8" s="22" t="n">
        <x:f>IF(V8="INCLUDED",1,0)</x:f>
        <x:v>0</x:v>
      </x:c>
      <x:c r="X8" s="38" t="str">
        <x:f>IF(W8=1,I8,"")</x:f>
      </x:c>
      <x:c r="Y8" s="38" t="str">
        <x:f>IF(AND(W8=1,ISNUMBER(M8),ISNUMBER(J8),J8&gt;0),M8,"")</x:f>
      </x:c>
      <x:c r="Z8" s="38" t="str">
        <x:f>IF(AND(W8=1,ISNUMBER(M8),ISNUMBER(J8),J8&gt;0),J8,"")</x:f>
      </x:c>
      <x:c r="AA8" s="38" t="str">
        <x:f>IF(AND(W8=1,ISNUMBER(N8),ISNUMBER(J8),J8&gt;0),N8,"")</x:f>
      </x:c>
      <x:c r="AB8" s="38" t="str">
        <x:f>IF(AND(W8=1,ISNUMBER(N8),ISNUMBER(J8),J8&gt;0),J8,"")</x:f>
      </x:c>
      <x:c r="AC8" s="38" t="str">
        <x:f>IF(AND(W8=1,C8="A"),I8,"")</x:f>
      </x:c>
      <x:c r="AD8" s="38" t="str">
        <x:f>IF(AND(W8=1,C8="B"),I8,"")</x:f>
      </x:c>
      <x:c r="AE8" s="36" t="str">
        <x:f>IF(AND(W8=1,C8="A",ISNUMBER(S8)),S8,"")</x:f>
      </x:c>
      <x:c r="AF8" s="36" t="str">
        <x:f>IF(AND(W8=1,C8="B",ISNUMBER(S8)),S8,"")</x:f>
      </x:c>
    </x:row>
    <x:row r="9" ht="23" customHeight="1">
      <x:c r="A9" s="20"/>
      <x:c r="B9" s="20"/>
      <x:c r="C9" s="20"/>
      <x:c r="D9" s="20"/>
      <x:c r="E9" s="28"/>
      <x:c r="F9" s="28"/>
      <x:c r="G9" s="20"/>
      <x:c r="H9" s="30"/>
      <x:c r="I9" s="32"/>
      <x:c r="J9" s="32"/>
      <x:c r="K9" s="30"/>
      <x:c r="L9" s="30"/>
      <x:c r="M9" s="32"/>
      <x:c r="N9" s="32"/>
      <x:c r="O9" s="24"/>
      <x:c r="P9" s="24"/>
      <x:c r="Q9" s="34" t="str">
        <x:f>IF(AND(ISNUMBER(E9),ISNUMBER(F9)),(F9-E9)*24,"")</x:f>
      </x:c>
      <x:c r="R9" s="34" t="str">
        <x:f>IF(AND(ISNUMBER(K9),K9&gt;=0,OR(L9="sec",L9="min")),K9*IF(L9="min",60,1),"")</x:f>
      </x:c>
      <x:c r="S9" s="36" t="str">
        <x:f>IF(AND(W9=1,ISNUMBER(R9),H9&gt;0),R9/H9,"")</x:f>
      </x:c>
      <x:c r="T9" s="34" t="str">
        <x:f>IF(AND(W9=1,ISNUMBER(M9),ISNUMBER(J9),J9&gt;0),M9/J9*1000,"")</x:f>
      </x:c>
      <x:c r="U9" s="34" t="str">
        <x:f>IF(AND(W9=1,ISNUMBER(N9),ISNUMBER(J9),J9&gt;0),N9/J9*1000,"")</x:f>
      </x:c>
      <x:c r="V9" s="22" t="str">
        <x:f>IF(A9="","",IF(COUNTIF($A$6:$A$69,A9)&gt;1,"INVALID: duplicate ID",IF(OR(ISBLANK(E9),ISBLANK(F9),ISBLANK(H9),ISBLANK(I9),C9="",D9="",G9=""),"WAIT: required fields",IF(COUNT(E9:F9,H9:I9)&lt;4,"INVALID: data type",IFERROR(IF(OR(H9&lt;=0,I9&lt;0,F9&lt;E9,AND(NOT(ISBLANK(J9)),OR(NOT(ISNUMBER(J9)),J9&lt;0)),AND(NOT(ISBLANK(K9)),OR(NOT(ISNUMBER(K9)),K9&lt;0)),AND(NOT(ISBLANK(M9)),OR(NOT(ISNUMBER(M9)),M9&lt;0)),AND(NOT(ISBLANK(N9)),OR(NOT(ISNUMBER(N9)),N9&lt;0)),AND(NOT(ISBLANK(K9)),NOT(OR(L9="sec",L9="min"))),NOT(OR(C9="A",C9="B")),NOT(OR(D9="Explore",D9="Retest")),NOT(OR(G9="Organic",G9="Paid",G9="Mixed"))),"INVALID: value/unit",IF(OR(D9&lt;&gt;Start!$B$8,G9&lt;&gt;Start!$B$9,ABS(Q9-Start!$B$6)&gt;Start!$B$7),"EXCLUDED","INCLUDED")),"INVALID: value/unit")))))</x:f>
      </x:c>
      <x:c r="W9" s="22" t="n">
        <x:f>IF(V9="INCLUDED",1,0)</x:f>
        <x:v>0</x:v>
      </x:c>
      <x:c r="X9" s="38" t="str">
        <x:f>IF(W9=1,I9,"")</x:f>
      </x:c>
      <x:c r="Y9" s="38" t="str">
        <x:f>IF(AND(W9=1,ISNUMBER(M9),ISNUMBER(J9),J9&gt;0),M9,"")</x:f>
      </x:c>
      <x:c r="Z9" s="38" t="str">
        <x:f>IF(AND(W9=1,ISNUMBER(M9),ISNUMBER(J9),J9&gt;0),J9,"")</x:f>
      </x:c>
      <x:c r="AA9" s="38" t="str">
        <x:f>IF(AND(W9=1,ISNUMBER(N9),ISNUMBER(J9),J9&gt;0),N9,"")</x:f>
      </x:c>
      <x:c r="AB9" s="38" t="str">
        <x:f>IF(AND(W9=1,ISNUMBER(N9),ISNUMBER(J9),J9&gt;0),J9,"")</x:f>
      </x:c>
      <x:c r="AC9" s="38" t="str">
        <x:f>IF(AND(W9=1,C9="A"),I9,"")</x:f>
      </x:c>
      <x:c r="AD9" s="38" t="str">
        <x:f>IF(AND(W9=1,C9="B"),I9,"")</x:f>
      </x:c>
      <x:c r="AE9" s="36" t="str">
        <x:f>IF(AND(W9=1,C9="A",ISNUMBER(S9)),S9,"")</x:f>
      </x:c>
      <x:c r="AF9" s="36" t="str">
        <x:f>IF(AND(W9=1,C9="B",ISNUMBER(S9)),S9,"")</x:f>
      </x:c>
    </x:row>
    <x:row r="10" ht="23" customHeight="1">
      <x:c r="A10" s="20"/>
      <x:c r="B10" s="20"/>
      <x:c r="C10" s="20"/>
      <x:c r="D10" s="20"/>
      <x:c r="E10" s="28"/>
      <x:c r="F10" s="28"/>
      <x:c r="G10" s="20"/>
      <x:c r="H10" s="30"/>
      <x:c r="I10" s="32"/>
      <x:c r="J10" s="32"/>
      <x:c r="K10" s="30"/>
      <x:c r="L10" s="30"/>
      <x:c r="M10" s="32"/>
      <x:c r="N10" s="32"/>
      <x:c r="O10" s="24"/>
      <x:c r="P10" s="24"/>
      <x:c r="Q10" s="34" t="str">
        <x:f>IF(AND(ISNUMBER(E10),ISNUMBER(F10)),(F10-E10)*24,"")</x:f>
      </x:c>
      <x:c r="R10" s="34" t="str">
        <x:f>IF(AND(ISNUMBER(K10),K10&gt;=0,OR(L10="sec",L10="min")),K10*IF(L10="min",60,1),"")</x:f>
      </x:c>
      <x:c r="S10" s="36" t="str">
        <x:f>IF(AND(W10=1,ISNUMBER(R10),H10&gt;0),R10/H10,"")</x:f>
      </x:c>
      <x:c r="T10" s="34" t="str">
        <x:f>IF(AND(W10=1,ISNUMBER(M10),ISNUMBER(J10),J10&gt;0),M10/J10*1000,"")</x:f>
      </x:c>
      <x:c r="U10" s="34" t="str">
        <x:f>IF(AND(W10=1,ISNUMBER(N10),ISNUMBER(J10),J10&gt;0),N10/J10*1000,"")</x:f>
      </x:c>
      <x:c r="V10" s="22" t="str">
        <x:f>IF(A10="","",IF(COUNTIF($A$6:$A$69,A10)&gt;1,"INVALID: duplicate ID",IF(OR(ISBLANK(E10),ISBLANK(F10),ISBLANK(H10),ISBLANK(I10),C10="",D10="",G10=""),"WAIT: required fields",IF(COUNT(E10:F10,H10:I10)&lt;4,"INVALID: data type",IFERROR(IF(OR(H10&lt;=0,I10&lt;0,F10&lt;E10,AND(NOT(ISBLANK(J10)),OR(NOT(ISNUMBER(J10)),J10&lt;0)),AND(NOT(ISBLANK(K10)),OR(NOT(ISNUMBER(K10)),K10&lt;0)),AND(NOT(ISBLANK(M10)),OR(NOT(ISNUMBER(M10)),M10&lt;0)),AND(NOT(ISBLANK(N10)),OR(NOT(ISNUMBER(N10)),N10&lt;0)),AND(NOT(ISBLANK(K10)),NOT(OR(L10="sec",L10="min"))),NOT(OR(C10="A",C10="B")),NOT(OR(D10="Explore",D10="Retest")),NOT(OR(G10="Organic",G10="Paid",G10="Mixed"))),"INVALID: value/unit",IF(OR(D10&lt;&gt;Start!$B$8,G10&lt;&gt;Start!$B$9,ABS(Q10-Start!$B$6)&gt;Start!$B$7),"EXCLUDED","INCLUDED")),"INVALID: value/unit")))))</x:f>
      </x:c>
      <x:c r="W10" s="22" t="n">
        <x:f>IF(V10="INCLUDED",1,0)</x:f>
        <x:v>0</x:v>
      </x:c>
      <x:c r="X10" s="38" t="str">
        <x:f>IF(W10=1,I10,"")</x:f>
      </x:c>
      <x:c r="Y10" s="38" t="str">
        <x:f>IF(AND(W10=1,ISNUMBER(M10),ISNUMBER(J10),J10&gt;0),M10,"")</x:f>
      </x:c>
      <x:c r="Z10" s="38" t="str">
        <x:f>IF(AND(W10=1,ISNUMBER(M10),ISNUMBER(J10),J10&gt;0),J10,"")</x:f>
      </x:c>
      <x:c r="AA10" s="38" t="str">
        <x:f>IF(AND(W10=1,ISNUMBER(N10),ISNUMBER(J10),J10&gt;0),N10,"")</x:f>
      </x:c>
      <x:c r="AB10" s="38" t="str">
        <x:f>IF(AND(W10=1,ISNUMBER(N10),ISNUMBER(J10),J10&gt;0),J10,"")</x:f>
      </x:c>
      <x:c r="AC10" s="38" t="str">
        <x:f>IF(AND(W10=1,C10="A"),I10,"")</x:f>
      </x:c>
      <x:c r="AD10" s="38" t="str">
        <x:f>IF(AND(W10=1,C10="B"),I10,"")</x:f>
      </x:c>
      <x:c r="AE10" s="36" t="str">
        <x:f>IF(AND(W10=1,C10="A",ISNUMBER(S10)),S10,"")</x:f>
      </x:c>
      <x:c r="AF10" s="36" t="str">
        <x:f>IF(AND(W10=1,C10="B",ISNUMBER(S10)),S10,"")</x:f>
      </x:c>
    </x:row>
    <x:row r="11" ht="23" customHeight="1">
      <x:c r="A11" s="20"/>
      <x:c r="B11" s="20"/>
      <x:c r="C11" s="20"/>
      <x:c r="D11" s="20"/>
      <x:c r="E11" s="28"/>
      <x:c r="F11" s="28"/>
      <x:c r="G11" s="20"/>
      <x:c r="H11" s="30"/>
      <x:c r="I11" s="32"/>
      <x:c r="J11" s="32"/>
      <x:c r="K11" s="30"/>
      <x:c r="L11" s="30"/>
      <x:c r="M11" s="32"/>
      <x:c r="N11" s="32"/>
      <x:c r="O11" s="24"/>
      <x:c r="P11" s="24"/>
      <x:c r="Q11" s="34" t="str">
        <x:f>IF(AND(ISNUMBER(E11),ISNUMBER(F11)),(F11-E11)*24,"")</x:f>
      </x:c>
      <x:c r="R11" s="34" t="str">
        <x:f>IF(AND(ISNUMBER(K11),K11&gt;=0,OR(L11="sec",L11="min")),K11*IF(L11="min",60,1),"")</x:f>
      </x:c>
      <x:c r="S11" s="36" t="str">
        <x:f>IF(AND(W11=1,ISNUMBER(R11),H11&gt;0),R11/H11,"")</x:f>
      </x:c>
      <x:c r="T11" s="34" t="str">
        <x:f>IF(AND(W11=1,ISNUMBER(M11),ISNUMBER(J11),J11&gt;0),M11/J11*1000,"")</x:f>
      </x:c>
      <x:c r="U11" s="34" t="str">
        <x:f>IF(AND(W11=1,ISNUMBER(N11),ISNUMBER(J11),J11&gt;0),N11/J11*1000,"")</x:f>
      </x:c>
      <x:c r="V11" s="22" t="str">
        <x:f>IF(A11="","",IF(COUNTIF($A$6:$A$69,A11)&gt;1,"INVALID: duplicate ID",IF(OR(ISBLANK(E11),ISBLANK(F11),ISBLANK(H11),ISBLANK(I11),C11="",D11="",G11=""),"WAIT: required fields",IF(COUNT(E11:F11,H11:I11)&lt;4,"INVALID: data type",IFERROR(IF(OR(H11&lt;=0,I11&lt;0,F11&lt;E11,AND(NOT(ISBLANK(J11)),OR(NOT(ISNUMBER(J11)),J11&lt;0)),AND(NOT(ISBLANK(K11)),OR(NOT(ISNUMBER(K11)),K11&lt;0)),AND(NOT(ISBLANK(M11)),OR(NOT(ISNUMBER(M11)),M11&lt;0)),AND(NOT(ISBLANK(N11)),OR(NOT(ISNUMBER(N11)),N11&lt;0)),AND(NOT(ISBLANK(K11)),NOT(OR(L11="sec",L11="min"))),NOT(OR(C11="A",C11="B")),NOT(OR(D11="Explore",D11="Retest")),NOT(OR(G11="Organic",G11="Paid",G11="Mixed"))),"INVALID: value/unit",IF(OR(D11&lt;&gt;Start!$B$8,G11&lt;&gt;Start!$B$9,ABS(Q11-Start!$B$6)&gt;Start!$B$7),"EXCLUDED","INCLUDED")),"INVALID: value/unit")))))</x:f>
      </x:c>
      <x:c r="W11" s="22" t="n">
        <x:f>IF(V11="INCLUDED",1,0)</x:f>
        <x:v>0</x:v>
      </x:c>
      <x:c r="X11" s="38" t="str">
        <x:f>IF(W11=1,I11,"")</x:f>
      </x:c>
      <x:c r="Y11" s="38" t="str">
        <x:f>IF(AND(W11=1,ISNUMBER(M11),ISNUMBER(J11),J11&gt;0),M11,"")</x:f>
      </x:c>
      <x:c r="Z11" s="38" t="str">
        <x:f>IF(AND(W11=1,ISNUMBER(M11),ISNUMBER(J11),J11&gt;0),J11,"")</x:f>
      </x:c>
      <x:c r="AA11" s="38" t="str">
        <x:f>IF(AND(W11=1,ISNUMBER(N11),ISNUMBER(J11),J11&gt;0),N11,"")</x:f>
      </x:c>
      <x:c r="AB11" s="38" t="str">
        <x:f>IF(AND(W11=1,ISNUMBER(N11),ISNUMBER(J11),J11&gt;0),J11,"")</x:f>
      </x:c>
      <x:c r="AC11" s="38" t="str">
        <x:f>IF(AND(W11=1,C11="A"),I11,"")</x:f>
      </x:c>
      <x:c r="AD11" s="38" t="str">
        <x:f>IF(AND(W11=1,C11="B"),I11,"")</x:f>
      </x:c>
      <x:c r="AE11" s="36" t="str">
        <x:f>IF(AND(W11=1,C11="A",ISNUMBER(S11)),S11,"")</x:f>
      </x:c>
      <x:c r="AF11" s="36" t="str">
        <x:f>IF(AND(W11=1,C11="B",ISNUMBER(S11)),S11,"")</x:f>
      </x:c>
    </x:row>
    <x:row r="12" ht="23" customHeight="1">
      <x:c r="A12" s="20"/>
      <x:c r="B12" s="20"/>
      <x:c r="C12" s="20"/>
      <x:c r="D12" s="20"/>
      <x:c r="E12" s="28"/>
      <x:c r="F12" s="28"/>
      <x:c r="G12" s="20"/>
      <x:c r="H12" s="30"/>
      <x:c r="I12" s="32"/>
      <x:c r="J12" s="32"/>
      <x:c r="K12" s="30"/>
      <x:c r="L12" s="30"/>
      <x:c r="M12" s="32"/>
      <x:c r="N12" s="32"/>
      <x:c r="O12" s="24"/>
      <x:c r="P12" s="24"/>
      <x:c r="Q12" s="34" t="str">
        <x:f>IF(AND(ISNUMBER(E12),ISNUMBER(F12)),(F12-E12)*24,"")</x:f>
      </x:c>
      <x:c r="R12" s="34" t="str">
        <x:f>IF(AND(ISNUMBER(K12),K12&gt;=0,OR(L12="sec",L12="min")),K12*IF(L12="min",60,1),"")</x:f>
      </x:c>
      <x:c r="S12" s="36" t="str">
        <x:f>IF(AND(W12=1,ISNUMBER(R12),H12&gt;0),R12/H12,"")</x:f>
      </x:c>
      <x:c r="T12" s="34" t="str">
        <x:f>IF(AND(W12=1,ISNUMBER(M12),ISNUMBER(J12),J12&gt;0),M12/J12*1000,"")</x:f>
      </x:c>
      <x:c r="U12" s="34" t="str">
        <x:f>IF(AND(W12=1,ISNUMBER(N12),ISNUMBER(J12),J12&gt;0),N12/J12*1000,"")</x:f>
      </x:c>
      <x:c r="V12" s="22" t="str">
        <x:f>IF(A12="","",IF(COUNTIF($A$6:$A$69,A12)&gt;1,"INVALID: duplicate ID",IF(OR(ISBLANK(E12),ISBLANK(F12),ISBLANK(H12),ISBLANK(I12),C12="",D12="",G12=""),"WAIT: required fields",IF(COUNT(E12:F12,H12:I12)&lt;4,"INVALID: data type",IFERROR(IF(OR(H12&lt;=0,I12&lt;0,F12&lt;E12,AND(NOT(ISBLANK(J12)),OR(NOT(ISNUMBER(J12)),J12&lt;0)),AND(NOT(ISBLANK(K12)),OR(NOT(ISNUMBER(K12)),K12&lt;0)),AND(NOT(ISBLANK(M12)),OR(NOT(ISNUMBER(M12)),M12&lt;0)),AND(NOT(ISBLANK(N12)),OR(NOT(ISNUMBER(N12)),N12&lt;0)),AND(NOT(ISBLANK(K12)),NOT(OR(L12="sec",L12="min"))),NOT(OR(C12="A",C12="B")),NOT(OR(D12="Explore",D12="Retest")),NOT(OR(G12="Organic",G12="Paid",G12="Mixed"))),"INVALID: value/unit",IF(OR(D12&lt;&gt;Start!$B$8,G12&lt;&gt;Start!$B$9,ABS(Q12-Start!$B$6)&gt;Start!$B$7),"EXCLUDED","INCLUDED")),"INVALID: value/unit")))))</x:f>
      </x:c>
      <x:c r="W12" s="22" t="n">
        <x:f>IF(V12="INCLUDED",1,0)</x:f>
        <x:v>0</x:v>
      </x:c>
      <x:c r="X12" s="38" t="str">
        <x:f>IF(W12=1,I12,"")</x:f>
      </x:c>
      <x:c r="Y12" s="38" t="str">
        <x:f>IF(AND(W12=1,ISNUMBER(M12),ISNUMBER(J12),J12&gt;0),M12,"")</x:f>
      </x:c>
      <x:c r="Z12" s="38" t="str">
        <x:f>IF(AND(W12=1,ISNUMBER(M12),ISNUMBER(J12),J12&gt;0),J12,"")</x:f>
      </x:c>
      <x:c r="AA12" s="38" t="str">
        <x:f>IF(AND(W12=1,ISNUMBER(N12),ISNUMBER(J12),J12&gt;0),N12,"")</x:f>
      </x:c>
      <x:c r="AB12" s="38" t="str">
        <x:f>IF(AND(W12=1,ISNUMBER(N12),ISNUMBER(J12),J12&gt;0),J12,"")</x:f>
      </x:c>
      <x:c r="AC12" s="38" t="str">
        <x:f>IF(AND(W12=1,C12="A"),I12,"")</x:f>
      </x:c>
      <x:c r="AD12" s="38" t="str">
        <x:f>IF(AND(W12=1,C12="B"),I12,"")</x:f>
      </x:c>
      <x:c r="AE12" s="36" t="str">
        <x:f>IF(AND(W12=1,C12="A",ISNUMBER(S12)),S12,"")</x:f>
      </x:c>
      <x:c r="AF12" s="36" t="str">
        <x:f>IF(AND(W12=1,C12="B",ISNUMBER(S12)),S12,"")</x:f>
      </x:c>
    </x:row>
    <x:row r="13" ht="23" customHeight="1">
      <x:c r="A13" s="20"/>
      <x:c r="B13" s="20"/>
      <x:c r="C13" s="20"/>
      <x:c r="D13" s="20"/>
      <x:c r="E13" s="28"/>
      <x:c r="F13" s="28"/>
      <x:c r="G13" s="20"/>
      <x:c r="H13" s="30"/>
      <x:c r="I13" s="32"/>
      <x:c r="J13" s="32"/>
      <x:c r="K13" s="30"/>
      <x:c r="L13" s="30"/>
      <x:c r="M13" s="32"/>
      <x:c r="N13" s="32"/>
      <x:c r="O13" s="24"/>
      <x:c r="P13" s="24"/>
      <x:c r="Q13" s="34" t="str">
        <x:f>IF(AND(ISNUMBER(E13),ISNUMBER(F13)),(F13-E13)*24,"")</x:f>
      </x:c>
      <x:c r="R13" s="34" t="str">
        <x:f>IF(AND(ISNUMBER(K13),K13&gt;=0,OR(L13="sec",L13="min")),K13*IF(L13="min",60,1),"")</x:f>
      </x:c>
      <x:c r="S13" s="36" t="str">
        <x:f>IF(AND(W13=1,ISNUMBER(R13),H13&gt;0),R13/H13,"")</x:f>
      </x:c>
      <x:c r="T13" s="34" t="str">
        <x:f>IF(AND(W13=1,ISNUMBER(M13),ISNUMBER(J13),J13&gt;0),M13/J13*1000,"")</x:f>
      </x:c>
      <x:c r="U13" s="34" t="str">
        <x:f>IF(AND(W13=1,ISNUMBER(N13),ISNUMBER(J13),J13&gt;0),N13/J13*1000,"")</x:f>
      </x:c>
      <x:c r="V13" s="22" t="str">
        <x:f>IF(A13="","",IF(COUNTIF($A$6:$A$69,A13)&gt;1,"INVALID: duplicate ID",IF(OR(ISBLANK(E13),ISBLANK(F13),ISBLANK(H13),ISBLANK(I13),C13="",D13="",G13=""),"WAIT: required fields",IF(COUNT(E13:F13,H13:I13)&lt;4,"INVALID: data type",IFERROR(IF(OR(H13&lt;=0,I13&lt;0,F13&lt;E13,AND(NOT(ISBLANK(J13)),OR(NOT(ISNUMBER(J13)),J13&lt;0)),AND(NOT(ISBLANK(K13)),OR(NOT(ISNUMBER(K13)),K13&lt;0)),AND(NOT(ISBLANK(M13)),OR(NOT(ISNUMBER(M13)),M13&lt;0)),AND(NOT(ISBLANK(N13)),OR(NOT(ISNUMBER(N13)),N13&lt;0)),AND(NOT(ISBLANK(K13)),NOT(OR(L13="sec",L13="min"))),NOT(OR(C13="A",C13="B")),NOT(OR(D13="Explore",D13="Retest")),NOT(OR(G13="Organic",G13="Paid",G13="Mixed"))),"INVALID: value/unit",IF(OR(D13&lt;&gt;Start!$B$8,G13&lt;&gt;Start!$B$9,ABS(Q13-Start!$B$6)&gt;Start!$B$7),"EXCLUDED","INCLUDED")),"INVALID: value/unit")))))</x:f>
      </x:c>
      <x:c r="W13" s="22" t="n">
        <x:f>IF(V13="INCLUDED",1,0)</x:f>
        <x:v>0</x:v>
      </x:c>
      <x:c r="X13" s="38" t="str">
        <x:f>IF(W13=1,I13,"")</x:f>
      </x:c>
      <x:c r="Y13" s="38" t="str">
        <x:f>IF(AND(W13=1,ISNUMBER(M13),ISNUMBER(J13),J13&gt;0),M13,"")</x:f>
      </x:c>
      <x:c r="Z13" s="38" t="str">
        <x:f>IF(AND(W13=1,ISNUMBER(M13),ISNUMBER(J13),J13&gt;0),J13,"")</x:f>
      </x:c>
      <x:c r="AA13" s="38" t="str">
        <x:f>IF(AND(W13=1,ISNUMBER(N13),ISNUMBER(J13),J13&gt;0),N13,"")</x:f>
      </x:c>
      <x:c r="AB13" s="38" t="str">
        <x:f>IF(AND(W13=1,ISNUMBER(N13),ISNUMBER(J13),J13&gt;0),J13,"")</x:f>
      </x:c>
      <x:c r="AC13" s="38" t="str">
        <x:f>IF(AND(W13=1,C13="A"),I13,"")</x:f>
      </x:c>
      <x:c r="AD13" s="38" t="str">
        <x:f>IF(AND(W13=1,C13="B"),I13,"")</x:f>
      </x:c>
      <x:c r="AE13" s="36" t="str">
        <x:f>IF(AND(W13=1,C13="A",ISNUMBER(S13)),S13,"")</x:f>
      </x:c>
      <x:c r="AF13" s="36" t="str">
        <x:f>IF(AND(W13=1,C13="B",ISNUMBER(S13)),S13,"")</x:f>
      </x:c>
    </x:row>
    <x:row r="14" ht="23" customHeight="1">
      <x:c r="A14" s="20"/>
      <x:c r="B14" s="20"/>
      <x:c r="C14" s="20"/>
      <x:c r="D14" s="20"/>
      <x:c r="E14" s="28"/>
      <x:c r="F14" s="28"/>
      <x:c r="G14" s="20"/>
      <x:c r="H14" s="30"/>
      <x:c r="I14" s="32"/>
      <x:c r="J14" s="32"/>
      <x:c r="K14" s="30"/>
      <x:c r="L14" s="30"/>
      <x:c r="M14" s="32"/>
      <x:c r="N14" s="32"/>
      <x:c r="O14" s="24"/>
      <x:c r="P14" s="24"/>
      <x:c r="Q14" s="34" t="str">
        <x:f>IF(AND(ISNUMBER(E14),ISNUMBER(F14)),(F14-E14)*24,"")</x:f>
      </x:c>
      <x:c r="R14" s="34" t="str">
        <x:f>IF(AND(ISNUMBER(K14),K14&gt;=0,OR(L14="sec",L14="min")),K14*IF(L14="min",60,1),"")</x:f>
      </x:c>
      <x:c r="S14" s="36" t="str">
        <x:f>IF(AND(W14=1,ISNUMBER(R14),H14&gt;0),R14/H14,"")</x:f>
      </x:c>
      <x:c r="T14" s="34" t="str">
        <x:f>IF(AND(W14=1,ISNUMBER(M14),ISNUMBER(J14),J14&gt;0),M14/J14*1000,"")</x:f>
      </x:c>
      <x:c r="U14" s="34" t="str">
        <x:f>IF(AND(W14=1,ISNUMBER(N14),ISNUMBER(J14),J14&gt;0),N14/J14*1000,"")</x:f>
      </x:c>
      <x:c r="V14" s="22" t="str">
        <x:f>IF(A14="","",IF(COUNTIF($A$6:$A$69,A14)&gt;1,"INVALID: duplicate ID",IF(OR(ISBLANK(E14),ISBLANK(F14),ISBLANK(H14),ISBLANK(I14),C14="",D14="",G14=""),"WAIT: required fields",IF(COUNT(E14:F14,H14:I14)&lt;4,"INVALID: data type",IFERROR(IF(OR(H14&lt;=0,I14&lt;0,F14&lt;E14,AND(NOT(ISBLANK(J14)),OR(NOT(ISNUMBER(J14)),J14&lt;0)),AND(NOT(ISBLANK(K14)),OR(NOT(ISNUMBER(K14)),K14&lt;0)),AND(NOT(ISBLANK(M14)),OR(NOT(ISNUMBER(M14)),M14&lt;0)),AND(NOT(ISBLANK(N14)),OR(NOT(ISNUMBER(N14)),N14&lt;0)),AND(NOT(ISBLANK(K14)),NOT(OR(L14="sec",L14="min"))),NOT(OR(C14="A",C14="B")),NOT(OR(D14="Explore",D14="Retest")),NOT(OR(G14="Organic",G14="Paid",G14="Mixed"))),"INVALID: value/unit",IF(OR(D14&lt;&gt;Start!$B$8,G14&lt;&gt;Start!$B$9,ABS(Q14-Start!$B$6)&gt;Start!$B$7),"EXCLUDED","INCLUDED")),"INVALID: value/unit")))))</x:f>
      </x:c>
      <x:c r="W14" s="22" t="n">
        <x:f>IF(V14="INCLUDED",1,0)</x:f>
        <x:v>0</x:v>
      </x:c>
      <x:c r="X14" s="38" t="str">
        <x:f>IF(W14=1,I14,"")</x:f>
      </x:c>
      <x:c r="Y14" s="38" t="str">
        <x:f>IF(AND(W14=1,ISNUMBER(M14),ISNUMBER(J14),J14&gt;0),M14,"")</x:f>
      </x:c>
      <x:c r="Z14" s="38" t="str">
        <x:f>IF(AND(W14=1,ISNUMBER(M14),ISNUMBER(J14),J14&gt;0),J14,"")</x:f>
      </x:c>
      <x:c r="AA14" s="38" t="str">
        <x:f>IF(AND(W14=1,ISNUMBER(N14),ISNUMBER(J14),J14&gt;0),N14,"")</x:f>
      </x:c>
      <x:c r="AB14" s="38" t="str">
        <x:f>IF(AND(W14=1,ISNUMBER(N14),ISNUMBER(J14),J14&gt;0),J14,"")</x:f>
      </x:c>
      <x:c r="AC14" s="38" t="str">
        <x:f>IF(AND(W14=1,C14="A"),I14,"")</x:f>
      </x:c>
      <x:c r="AD14" s="38" t="str">
        <x:f>IF(AND(W14=1,C14="B"),I14,"")</x:f>
      </x:c>
      <x:c r="AE14" s="36" t="str">
        <x:f>IF(AND(W14=1,C14="A",ISNUMBER(S14)),S14,"")</x:f>
      </x:c>
      <x:c r="AF14" s="36" t="str">
        <x:f>IF(AND(W14=1,C14="B",ISNUMBER(S14)),S14,"")</x:f>
      </x:c>
    </x:row>
    <x:row r="15" ht="23" customHeight="1">
      <x:c r="A15" s="20"/>
      <x:c r="B15" s="20"/>
      <x:c r="C15" s="20"/>
      <x:c r="D15" s="20"/>
      <x:c r="E15" s="28"/>
      <x:c r="F15" s="28"/>
      <x:c r="G15" s="20"/>
      <x:c r="H15" s="30"/>
      <x:c r="I15" s="32"/>
      <x:c r="J15" s="32"/>
      <x:c r="K15" s="30"/>
      <x:c r="L15" s="30"/>
      <x:c r="M15" s="32"/>
      <x:c r="N15" s="32"/>
      <x:c r="O15" s="24"/>
      <x:c r="P15" s="24"/>
      <x:c r="Q15" s="34" t="str">
        <x:f>IF(AND(ISNUMBER(E15),ISNUMBER(F15)),(F15-E15)*24,"")</x:f>
      </x:c>
      <x:c r="R15" s="34" t="str">
        <x:f>IF(AND(ISNUMBER(K15),K15&gt;=0,OR(L15="sec",L15="min")),K15*IF(L15="min",60,1),"")</x:f>
      </x:c>
      <x:c r="S15" s="36" t="str">
        <x:f>IF(AND(W15=1,ISNUMBER(R15),H15&gt;0),R15/H15,"")</x:f>
      </x:c>
      <x:c r="T15" s="34" t="str">
        <x:f>IF(AND(W15=1,ISNUMBER(M15),ISNUMBER(J15),J15&gt;0),M15/J15*1000,"")</x:f>
      </x:c>
      <x:c r="U15" s="34" t="str">
        <x:f>IF(AND(W15=1,ISNUMBER(N15),ISNUMBER(J15),J15&gt;0),N15/J15*1000,"")</x:f>
      </x:c>
      <x:c r="V15" s="22" t="str">
        <x:f>IF(A15="","",IF(COUNTIF($A$6:$A$69,A15)&gt;1,"INVALID: duplicate ID",IF(OR(ISBLANK(E15),ISBLANK(F15),ISBLANK(H15),ISBLANK(I15),C15="",D15="",G15=""),"WAIT: required fields",IF(COUNT(E15:F15,H15:I15)&lt;4,"INVALID: data type",IFERROR(IF(OR(H15&lt;=0,I15&lt;0,F15&lt;E15,AND(NOT(ISBLANK(J15)),OR(NOT(ISNUMBER(J15)),J15&lt;0)),AND(NOT(ISBLANK(K15)),OR(NOT(ISNUMBER(K15)),K15&lt;0)),AND(NOT(ISBLANK(M15)),OR(NOT(ISNUMBER(M15)),M15&lt;0)),AND(NOT(ISBLANK(N15)),OR(NOT(ISNUMBER(N15)),N15&lt;0)),AND(NOT(ISBLANK(K15)),NOT(OR(L15="sec",L15="min"))),NOT(OR(C15="A",C15="B")),NOT(OR(D15="Explore",D15="Retest")),NOT(OR(G15="Organic",G15="Paid",G15="Mixed"))),"INVALID: value/unit",IF(OR(D15&lt;&gt;Start!$B$8,G15&lt;&gt;Start!$B$9,ABS(Q15-Start!$B$6)&gt;Start!$B$7),"EXCLUDED","INCLUDED")),"INVALID: value/unit")))))</x:f>
      </x:c>
      <x:c r="W15" s="22" t="n">
        <x:f>IF(V15="INCLUDED",1,0)</x:f>
        <x:v>0</x:v>
      </x:c>
      <x:c r="X15" s="38" t="str">
        <x:f>IF(W15=1,I15,"")</x:f>
      </x:c>
      <x:c r="Y15" s="38" t="str">
        <x:f>IF(AND(W15=1,ISNUMBER(M15),ISNUMBER(J15),J15&gt;0),M15,"")</x:f>
      </x:c>
      <x:c r="Z15" s="38" t="str">
        <x:f>IF(AND(W15=1,ISNUMBER(M15),ISNUMBER(J15),J15&gt;0),J15,"")</x:f>
      </x:c>
      <x:c r="AA15" s="38" t="str">
        <x:f>IF(AND(W15=1,ISNUMBER(N15),ISNUMBER(J15),J15&gt;0),N15,"")</x:f>
      </x:c>
      <x:c r="AB15" s="38" t="str">
        <x:f>IF(AND(W15=1,ISNUMBER(N15),ISNUMBER(J15),J15&gt;0),J15,"")</x:f>
      </x:c>
      <x:c r="AC15" s="38" t="str">
        <x:f>IF(AND(W15=1,C15="A"),I15,"")</x:f>
      </x:c>
      <x:c r="AD15" s="38" t="str">
        <x:f>IF(AND(W15=1,C15="B"),I15,"")</x:f>
      </x:c>
      <x:c r="AE15" s="36" t="str">
        <x:f>IF(AND(W15=1,C15="A",ISNUMBER(S15)),S15,"")</x:f>
      </x:c>
      <x:c r="AF15" s="36" t="str">
        <x:f>IF(AND(W15=1,C15="B",ISNUMBER(S15)),S15,"")</x:f>
      </x:c>
    </x:row>
    <x:row r="16" ht="23" customHeight="1">
      <x:c r="A16" s="20"/>
      <x:c r="B16" s="20"/>
      <x:c r="C16" s="20"/>
      <x:c r="D16" s="20"/>
      <x:c r="E16" s="28"/>
      <x:c r="F16" s="28"/>
      <x:c r="G16" s="20"/>
      <x:c r="H16" s="30"/>
      <x:c r="I16" s="32"/>
      <x:c r="J16" s="32"/>
      <x:c r="K16" s="30"/>
      <x:c r="L16" s="30"/>
      <x:c r="M16" s="32"/>
      <x:c r="N16" s="32"/>
      <x:c r="O16" s="24"/>
      <x:c r="P16" s="24"/>
      <x:c r="Q16" s="34" t="str">
        <x:f>IF(AND(ISNUMBER(E16),ISNUMBER(F16)),(F16-E16)*24,"")</x:f>
      </x:c>
      <x:c r="R16" s="34" t="str">
        <x:f>IF(AND(ISNUMBER(K16),K16&gt;=0,OR(L16="sec",L16="min")),K16*IF(L16="min",60,1),"")</x:f>
      </x:c>
      <x:c r="S16" s="36" t="str">
        <x:f>IF(AND(W16=1,ISNUMBER(R16),H16&gt;0),R16/H16,"")</x:f>
      </x:c>
      <x:c r="T16" s="34" t="str">
        <x:f>IF(AND(W16=1,ISNUMBER(M16),ISNUMBER(J16),J16&gt;0),M16/J16*1000,"")</x:f>
      </x:c>
      <x:c r="U16" s="34" t="str">
        <x:f>IF(AND(W16=1,ISNUMBER(N16),ISNUMBER(J16),J16&gt;0),N16/J16*1000,"")</x:f>
      </x:c>
      <x:c r="V16" s="22" t="str">
        <x:f>IF(A16="","",IF(COUNTIF($A$6:$A$69,A16)&gt;1,"INVALID: duplicate ID",IF(OR(ISBLANK(E16),ISBLANK(F16),ISBLANK(H16),ISBLANK(I16),C16="",D16="",G16=""),"WAIT: required fields",IF(COUNT(E16:F16,H16:I16)&lt;4,"INVALID: data type",IFERROR(IF(OR(H16&lt;=0,I16&lt;0,F16&lt;E16,AND(NOT(ISBLANK(J16)),OR(NOT(ISNUMBER(J16)),J16&lt;0)),AND(NOT(ISBLANK(K16)),OR(NOT(ISNUMBER(K16)),K16&lt;0)),AND(NOT(ISBLANK(M16)),OR(NOT(ISNUMBER(M16)),M16&lt;0)),AND(NOT(ISBLANK(N16)),OR(NOT(ISNUMBER(N16)),N16&lt;0)),AND(NOT(ISBLANK(K16)),NOT(OR(L16="sec",L16="min"))),NOT(OR(C16="A",C16="B")),NOT(OR(D16="Explore",D16="Retest")),NOT(OR(G16="Organic",G16="Paid",G16="Mixed"))),"INVALID: value/unit",IF(OR(D16&lt;&gt;Start!$B$8,G16&lt;&gt;Start!$B$9,ABS(Q16-Start!$B$6)&gt;Start!$B$7),"EXCLUDED","INCLUDED")),"INVALID: value/unit")))))</x:f>
      </x:c>
      <x:c r="W16" s="22" t="n">
        <x:f>IF(V16="INCLUDED",1,0)</x:f>
        <x:v>0</x:v>
      </x:c>
      <x:c r="X16" s="38" t="str">
        <x:f>IF(W16=1,I16,"")</x:f>
      </x:c>
      <x:c r="Y16" s="38" t="str">
        <x:f>IF(AND(W16=1,ISNUMBER(M16),ISNUMBER(J16),J16&gt;0),M16,"")</x:f>
      </x:c>
      <x:c r="Z16" s="38" t="str">
        <x:f>IF(AND(W16=1,ISNUMBER(M16),ISNUMBER(J16),J16&gt;0),J16,"")</x:f>
      </x:c>
      <x:c r="AA16" s="38" t="str">
        <x:f>IF(AND(W16=1,ISNUMBER(N16),ISNUMBER(J16),J16&gt;0),N16,"")</x:f>
      </x:c>
      <x:c r="AB16" s="38" t="str">
        <x:f>IF(AND(W16=1,ISNUMBER(N16),ISNUMBER(J16),J16&gt;0),J16,"")</x:f>
      </x:c>
      <x:c r="AC16" s="38" t="str">
        <x:f>IF(AND(W16=1,C16="A"),I16,"")</x:f>
      </x:c>
      <x:c r="AD16" s="38" t="str">
        <x:f>IF(AND(W16=1,C16="B"),I16,"")</x:f>
      </x:c>
      <x:c r="AE16" s="36" t="str">
        <x:f>IF(AND(W16=1,C16="A",ISNUMBER(S16)),S16,"")</x:f>
      </x:c>
      <x:c r="AF16" s="36" t="str">
        <x:f>IF(AND(W16=1,C16="B",ISNUMBER(S16)),S16,"")</x:f>
      </x:c>
    </x:row>
    <x:row r="17" ht="23" customHeight="1">
      <x:c r="A17" s="20"/>
      <x:c r="B17" s="20"/>
      <x:c r="C17" s="20"/>
      <x:c r="D17" s="20"/>
      <x:c r="E17" s="28"/>
      <x:c r="F17" s="28"/>
      <x:c r="G17" s="20"/>
      <x:c r="H17" s="30"/>
      <x:c r="I17" s="32"/>
      <x:c r="J17" s="32"/>
      <x:c r="K17" s="30"/>
      <x:c r="L17" s="30"/>
      <x:c r="M17" s="32"/>
      <x:c r="N17" s="32"/>
      <x:c r="O17" s="24"/>
      <x:c r="P17" s="24"/>
      <x:c r="Q17" s="34" t="str">
        <x:f>IF(AND(ISNUMBER(E17),ISNUMBER(F17)),(F17-E17)*24,"")</x:f>
      </x:c>
      <x:c r="R17" s="34" t="str">
        <x:f>IF(AND(ISNUMBER(K17),K17&gt;=0,OR(L17="sec",L17="min")),K17*IF(L17="min",60,1),"")</x:f>
      </x:c>
      <x:c r="S17" s="36" t="str">
        <x:f>IF(AND(W17=1,ISNUMBER(R17),H17&gt;0),R17/H17,"")</x:f>
      </x:c>
      <x:c r="T17" s="34" t="str">
        <x:f>IF(AND(W17=1,ISNUMBER(M17),ISNUMBER(J17),J17&gt;0),M17/J17*1000,"")</x:f>
      </x:c>
      <x:c r="U17" s="34" t="str">
        <x:f>IF(AND(W17=1,ISNUMBER(N17),ISNUMBER(J17),J17&gt;0),N17/J17*1000,"")</x:f>
      </x:c>
      <x:c r="V17" s="22" t="str">
        <x:f>IF(A17="","",IF(COUNTIF($A$6:$A$69,A17)&gt;1,"INVALID: duplicate ID",IF(OR(ISBLANK(E17),ISBLANK(F17),ISBLANK(H17),ISBLANK(I17),C17="",D17="",G17=""),"WAIT: required fields",IF(COUNT(E17:F17,H17:I17)&lt;4,"INVALID: data type",IFERROR(IF(OR(H17&lt;=0,I17&lt;0,F17&lt;E17,AND(NOT(ISBLANK(J17)),OR(NOT(ISNUMBER(J17)),J17&lt;0)),AND(NOT(ISBLANK(K17)),OR(NOT(ISNUMBER(K17)),K17&lt;0)),AND(NOT(ISBLANK(M17)),OR(NOT(ISNUMBER(M17)),M17&lt;0)),AND(NOT(ISBLANK(N17)),OR(NOT(ISNUMBER(N17)),N17&lt;0)),AND(NOT(ISBLANK(K17)),NOT(OR(L17="sec",L17="min"))),NOT(OR(C17="A",C17="B")),NOT(OR(D17="Explore",D17="Retest")),NOT(OR(G17="Organic",G17="Paid",G17="Mixed"))),"INVALID: value/unit",IF(OR(D17&lt;&gt;Start!$B$8,G17&lt;&gt;Start!$B$9,ABS(Q17-Start!$B$6)&gt;Start!$B$7),"EXCLUDED","INCLUDED")),"INVALID: value/unit")))))</x:f>
      </x:c>
      <x:c r="W17" s="22" t="n">
        <x:f>IF(V17="INCLUDED",1,0)</x:f>
        <x:v>0</x:v>
      </x:c>
      <x:c r="X17" s="38" t="str">
        <x:f>IF(W17=1,I17,"")</x:f>
      </x:c>
      <x:c r="Y17" s="38" t="str">
        <x:f>IF(AND(W17=1,ISNUMBER(M17),ISNUMBER(J17),J17&gt;0),M17,"")</x:f>
      </x:c>
      <x:c r="Z17" s="38" t="str">
        <x:f>IF(AND(W17=1,ISNUMBER(M17),ISNUMBER(J17),J17&gt;0),J17,"")</x:f>
      </x:c>
      <x:c r="AA17" s="38" t="str">
        <x:f>IF(AND(W17=1,ISNUMBER(N17),ISNUMBER(J17),J17&gt;0),N17,"")</x:f>
      </x:c>
      <x:c r="AB17" s="38" t="str">
        <x:f>IF(AND(W17=1,ISNUMBER(N17),ISNUMBER(J17),J17&gt;0),J17,"")</x:f>
      </x:c>
      <x:c r="AC17" s="38" t="str">
        <x:f>IF(AND(W17=1,C17="A"),I17,"")</x:f>
      </x:c>
      <x:c r="AD17" s="38" t="str">
        <x:f>IF(AND(W17=1,C17="B"),I17,"")</x:f>
      </x:c>
      <x:c r="AE17" s="36" t="str">
        <x:f>IF(AND(W17=1,C17="A",ISNUMBER(S17)),S17,"")</x:f>
      </x:c>
      <x:c r="AF17" s="36" t="str">
        <x:f>IF(AND(W17=1,C17="B",ISNUMBER(S17)),S17,"")</x:f>
      </x:c>
    </x:row>
    <x:row r="18" ht="23" customHeight="1">
      <x:c r="A18" s="20"/>
      <x:c r="B18" s="20"/>
      <x:c r="C18" s="20"/>
      <x:c r="D18" s="20"/>
      <x:c r="E18" s="28"/>
      <x:c r="F18" s="28"/>
      <x:c r="G18" s="20"/>
      <x:c r="H18" s="30"/>
      <x:c r="I18" s="32"/>
      <x:c r="J18" s="32"/>
      <x:c r="K18" s="30"/>
      <x:c r="L18" s="30"/>
      <x:c r="M18" s="32"/>
      <x:c r="N18" s="32"/>
      <x:c r="O18" s="24"/>
      <x:c r="P18" s="24"/>
      <x:c r="Q18" s="34" t="str">
        <x:f>IF(AND(ISNUMBER(E18),ISNUMBER(F18)),(F18-E18)*24,"")</x:f>
      </x:c>
      <x:c r="R18" s="34" t="str">
        <x:f>IF(AND(ISNUMBER(K18),K18&gt;=0,OR(L18="sec",L18="min")),K18*IF(L18="min",60,1),"")</x:f>
      </x:c>
      <x:c r="S18" s="36" t="str">
        <x:f>IF(AND(W18=1,ISNUMBER(R18),H18&gt;0),R18/H18,"")</x:f>
      </x:c>
      <x:c r="T18" s="34" t="str">
        <x:f>IF(AND(W18=1,ISNUMBER(M18),ISNUMBER(J18),J18&gt;0),M18/J18*1000,"")</x:f>
      </x:c>
      <x:c r="U18" s="34" t="str">
        <x:f>IF(AND(W18=1,ISNUMBER(N18),ISNUMBER(J18),J18&gt;0),N18/J18*1000,"")</x:f>
      </x:c>
      <x:c r="V18" s="22" t="str">
        <x:f>IF(A18="","",IF(COUNTIF($A$6:$A$69,A18)&gt;1,"INVALID: duplicate ID",IF(OR(ISBLANK(E18),ISBLANK(F18),ISBLANK(H18),ISBLANK(I18),C18="",D18="",G18=""),"WAIT: required fields",IF(COUNT(E18:F18,H18:I18)&lt;4,"INVALID: data type",IFERROR(IF(OR(H18&lt;=0,I18&lt;0,F18&lt;E18,AND(NOT(ISBLANK(J18)),OR(NOT(ISNUMBER(J18)),J18&lt;0)),AND(NOT(ISBLANK(K18)),OR(NOT(ISNUMBER(K18)),K18&lt;0)),AND(NOT(ISBLANK(M18)),OR(NOT(ISNUMBER(M18)),M18&lt;0)),AND(NOT(ISBLANK(N18)),OR(NOT(ISNUMBER(N18)),N18&lt;0)),AND(NOT(ISBLANK(K18)),NOT(OR(L18="sec",L18="min"))),NOT(OR(C18="A",C18="B")),NOT(OR(D18="Explore",D18="Retest")),NOT(OR(G18="Organic",G18="Paid",G18="Mixed"))),"INVALID: value/unit",IF(OR(D18&lt;&gt;Start!$B$8,G18&lt;&gt;Start!$B$9,ABS(Q18-Start!$B$6)&gt;Start!$B$7),"EXCLUDED","INCLUDED")),"INVALID: value/unit")))))</x:f>
      </x:c>
      <x:c r="W18" s="22" t="n">
        <x:f>IF(V18="INCLUDED",1,0)</x:f>
        <x:v>0</x:v>
      </x:c>
      <x:c r="X18" s="38" t="str">
        <x:f>IF(W18=1,I18,"")</x:f>
      </x:c>
      <x:c r="Y18" s="38" t="str">
        <x:f>IF(AND(W18=1,ISNUMBER(M18),ISNUMBER(J18),J18&gt;0),M18,"")</x:f>
      </x:c>
      <x:c r="Z18" s="38" t="str">
        <x:f>IF(AND(W18=1,ISNUMBER(M18),ISNUMBER(J18),J18&gt;0),J18,"")</x:f>
      </x:c>
      <x:c r="AA18" s="38" t="str">
        <x:f>IF(AND(W18=1,ISNUMBER(N18),ISNUMBER(J18),J18&gt;0),N18,"")</x:f>
      </x:c>
      <x:c r="AB18" s="38" t="str">
        <x:f>IF(AND(W18=1,ISNUMBER(N18),ISNUMBER(J18),J18&gt;0),J18,"")</x:f>
      </x:c>
      <x:c r="AC18" s="38" t="str">
        <x:f>IF(AND(W18=1,C18="A"),I18,"")</x:f>
      </x:c>
      <x:c r="AD18" s="38" t="str">
        <x:f>IF(AND(W18=1,C18="B"),I18,"")</x:f>
      </x:c>
      <x:c r="AE18" s="36" t="str">
        <x:f>IF(AND(W18=1,C18="A",ISNUMBER(S18)),S18,"")</x:f>
      </x:c>
      <x:c r="AF18" s="36" t="str">
        <x:f>IF(AND(W18=1,C18="B",ISNUMBER(S18)),S18,"")</x:f>
      </x:c>
    </x:row>
    <x:row r="19" ht="23" customHeight="1">
      <x:c r="A19" s="20"/>
      <x:c r="B19" s="20"/>
      <x:c r="C19" s="20"/>
      <x:c r="D19" s="20"/>
      <x:c r="E19" s="28"/>
      <x:c r="F19" s="28"/>
      <x:c r="G19" s="20"/>
      <x:c r="H19" s="30"/>
      <x:c r="I19" s="32"/>
      <x:c r="J19" s="32"/>
      <x:c r="K19" s="30"/>
      <x:c r="L19" s="30"/>
      <x:c r="M19" s="32"/>
      <x:c r="N19" s="32"/>
      <x:c r="O19" s="24"/>
      <x:c r="P19" s="24"/>
      <x:c r="Q19" s="34" t="str">
        <x:f>IF(AND(ISNUMBER(E19),ISNUMBER(F19)),(F19-E19)*24,"")</x:f>
      </x:c>
      <x:c r="R19" s="34" t="str">
        <x:f>IF(AND(ISNUMBER(K19),K19&gt;=0,OR(L19="sec",L19="min")),K19*IF(L19="min",60,1),"")</x:f>
      </x:c>
      <x:c r="S19" s="36" t="str">
        <x:f>IF(AND(W19=1,ISNUMBER(R19),H19&gt;0),R19/H19,"")</x:f>
      </x:c>
      <x:c r="T19" s="34" t="str">
        <x:f>IF(AND(W19=1,ISNUMBER(M19),ISNUMBER(J19),J19&gt;0),M19/J19*1000,"")</x:f>
      </x:c>
      <x:c r="U19" s="34" t="str">
        <x:f>IF(AND(W19=1,ISNUMBER(N19),ISNUMBER(J19),J19&gt;0),N19/J19*1000,"")</x:f>
      </x:c>
      <x:c r="V19" s="22" t="str">
        <x:f>IF(A19="","",IF(COUNTIF($A$6:$A$69,A19)&gt;1,"INVALID: duplicate ID",IF(OR(ISBLANK(E19),ISBLANK(F19),ISBLANK(H19),ISBLANK(I19),C19="",D19="",G19=""),"WAIT: required fields",IF(COUNT(E19:F19,H19:I19)&lt;4,"INVALID: data type",IFERROR(IF(OR(H19&lt;=0,I19&lt;0,F19&lt;E19,AND(NOT(ISBLANK(J19)),OR(NOT(ISNUMBER(J19)),J19&lt;0)),AND(NOT(ISBLANK(K19)),OR(NOT(ISNUMBER(K19)),K19&lt;0)),AND(NOT(ISBLANK(M19)),OR(NOT(ISNUMBER(M19)),M19&lt;0)),AND(NOT(ISBLANK(N19)),OR(NOT(ISNUMBER(N19)),N19&lt;0)),AND(NOT(ISBLANK(K19)),NOT(OR(L19="sec",L19="min"))),NOT(OR(C19="A",C19="B")),NOT(OR(D19="Explore",D19="Retest")),NOT(OR(G19="Organic",G19="Paid",G19="Mixed"))),"INVALID: value/unit",IF(OR(D19&lt;&gt;Start!$B$8,G19&lt;&gt;Start!$B$9,ABS(Q19-Start!$B$6)&gt;Start!$B$7),"EXCLUDED","INCLUDED")),"INVALID: value/unit")))))</x:f>
      </x:c>
      <x:c r="W19" s="22" t="n">
        <x:f>IF(V19="INCLUDED",1,0)</x:f>
        <x:v>0</x:v>
      </x:c>
      <x:c r="X19" s="38" t="str">
        <x:f>IF(W19=1,I19,"")</x:f>
      </x:c>
      <x:c r="Y19" s="38" t="str">
        <x:f>IF(AND(W19=1,ISNUMBER(M19),ISNUMBER(J19),J19&gt;0),M19,"")</x:f>
      </x:c>
      <x:c r="Z19" s="38" t="str">
        <x:f>IF(AND(W19=1,ISNUMBER(M19),ISNUMBER(J19),J19&gt;0),J19,"")</x:f>
      </x:c>
      <x:c r="AA19" s="38" t="str">
        <x:f>IF(AND(W19=1,ISNUMBER(N19),ISNUMBER(J19),J19&gt;0),N19,"")</x:f>
      </x:c>
      <x:c r="AB19" s="38" t="str">
        <x:f>IF(AND(W19=1,ISNUMBER(N19),ISNUMBER(J19),J19&gt;0),J19,"")</x:f>
      </x:c>
      <x:c r="AC19" s="38" t="str">
        <x:f>IF(AND(W19=1,C19="A"),I19,"")</x:f>
      </x:c>
      <x:c r="AD19" s="38" t="str">
        <x:f>IF(AND(W19=1,C19="B"),I19,"")</x:f>
      </x:c>
      <x:c r="AE19" s="36" t="str">
        <x:f>IF(AND(W19=1,C19="A",ISNUMBER(S19)),S19,"")</x:f>
      </x:c>
      <x:c r="AF19" s="36" t="str">
        <x:f>IF(AND(W19=1,C19="B",ISNUMBER(S19)),S19,"")</x:f>
      </x:c>
    </x:row>
    <x:row r="20" ht="23" customHeight="1">
      <x:c r="A20" s="20"/>
      <x:c r="B20" s="20"/>
      <x:c r="C20" s="20"/>
      <x:c r="D20" s="20"/>
      <x:c r="E20" s="28"/>
      <x:c r="F20" s="28"/>
      <x:c r="G20" s="20"/>
      <x:c r="H20" s="30"/>
      <x:c r="I20" s="32"/>
      <x:c r="J20" s="32"/>
      <x:c r="K20" s="30"/>
      <x:c r="L20" s="30"/>
      <x:c r="M20" s="32"/>
      <x:c r="N20" s="32"/>
      <x:c r="O20" s="24"/>
      <x:c r="P20" s="24"/>
      <x:c r="Q20" s="34" t="str">
        <x:f>IF(AND(ISNUMBER(E20),ISNUMBER(F20)),(F20-E20)*24,"")</x:f>
      </x:c>
      <x:c r="R20" s="34" t="str">
        <x:f>IF(AND(ISNUMBER(K20),K20&gt;=0,OR(L20="sec",L20="min")),K20*IF(L20="min",60,1),"")</x:f>
      </x:c>
      <x:c r="S20" s="36" t="str">
        <x:f>IF(AND(W20=1,ISNUMBER(R20),H20&gt;0),R20/H20,"")</x:f>
      </x:c>
      <x:c r="T20" s="34" t="str">
        <x:f>IF(AND(W20=1,ISNUMBER(M20),ISNUMBER(J20),J20&gt;0),M20/J20*1000,"")</x:f>
      </x:c>
      <x:c r="U20" s="34" t="str">
        <x:f>IF(AND(W20=1,ISNUMBER(N20),ISNUMBER(J20),J20&gt;0),N20/J20*1000,"")</x:f>
      </x:c>
      <x:c r="V20" s="22" t="str">
        <x:f>IF(A20="","",IF(COUNTIF($A$6:$A$69,A20)&gt;1,"INVALID: duplicate ID",IF(OR(ISBLANK(E20),ISBLANK(F20),ISBLANK(H20),ISBLANK(I20),C20="",D20="",G20=""),"WAIT: required fields",IF(COUNT(E20:F20,H20:I20)&lt;4,"INVALID: data type",IFERROR(IF(OR(H20&lt;=0,I20&lt;0,F20&lt;E20,AND(NOT(ISBLANK(J20)),OR(NOT(ISNUMBER(J20)),J20&lt;0)),AND(NOT(ISBLANK(K20)),OR(NOT(ISNUMBER(K20)),K20&lt;0)),AND(NOT(ISBLANK(M20)),OR(NOT(ISNUMBER(M20)),M20&lt;0)),AND(NOT(ISBLANK(N20)),OR(NOT(ISNUMBER(N20)),N20&lt;0)),AND(NOT(ISBLANK(K20)),NOT(OR(L20="sec",L20="min"))),NOT(OR(C20="A",C20="B")),NOT(OR(D20="Explore",D20="Retest")),NOT(OR(G20="Organic",G20="Paid",G20="Mixed"))),"INVALID: value/unit",IF(OR(D20&lt;&gt;Start!$B$8,G20&lt;&gt;Start!$B$9,ABS(Q20-Start!$B$6)&gt;Start!$B$7),"EXCLUDED","INCLUDED")),"INVALID: value/unit")))))</x:f>
      </x:c>
      <x:c r="W20" s="22" t="n">
        <x:f>IF(V20="INCLUDED",1,0)</x:f>
        <x:v>0</x:v>
      </x:c>
      <x:c r="X20" s="38" t="str">
        <x:f>IF(W20=1,I20,"")</x:f>
      </x:c>
      <x:c r="Y20" s="38" t="str">
        <x:f>IF(AND(W20=1,ISNUMBER(M20),ISNUMBER(J20),J20&gt;0),M20,"")</x:f>
      </x:c>
      <x:c r="Z20" s="38" t="str">
        <x:f>IF(AND(W20=1,ISNUMBER(M20),ISNUMBER(J20),J20&gt;0),J20,"")</x:f>
      </x:c>
      <x:c r="AA20" s="38" t="str">
        <x:f>IF(AND(W20=1,ISNUMBER(N20),ISNUMBER(J20),J20&gt;0),N20,"")</x:f>
      </x:c>
      <x:c r="AB20" s="38" t="str">
        <x:f>IF(AND(W20=1,ISNUMBER(N20),ISNUMBER(J20),J20&gt;0),J20,"")</x:f>
      </x:c>
      <x:c r="AC20" s="38" t="str">
        <x:f>IF(AND(W20=1,C20="A"),I20,"")</x:f>
      </x:c>
      <x:c r="AD20" s="38" t="str">
        <x:f>IF(AND(W20=1,C20="B"),I20,"")</x:f>
      </x:c>
      <x:c r="AE20" s="36" t="str">
        <x:f>IF(AND(W20=1,C20="A",ISNUMBER(S20)),S20,"")</x:f>
      </x:c>
      <x:c r="AF20" s="36" t="str">
        <x:f>IF(AND(W20=1,C20="B",ISNUMBER(S20)),S20,"")</x:f>
      </x:c>
    </x:row>
    <x:row r="21" ht="23" customHeight="1">
      <x:c r="A21" s="20"/>
      <x:c r="B21" s="20"/>
      <x:c r="C21" s="20"/>
      <x:c r="D21" s="20"/>
      <x:c r="E21" s="28"/>
      <x:c r="F21" s="28"/>
      <x:c r="G21" s="20"/>
      <x:c r="H21" s="30"/>
      <x:c r="I21" s="32"/>
      <x:c r="J21" s="32"/>
      <x:c r="K21" s="30"/>
      <x:c r="L21" s="30"/>
      <x:c r="M21" s="32"/>
      <x:c r="N21" s="32"/>
      <x:c r="O21" s="24"/>
      <x:c r="P21" s="24"/>
      <x:c r="Q21" s="34" t="str">
        <x:f>IF(AND(ISNUMBER(E21),ISNUMBER(F21)),(F21-E21)*24,"")</x:f>
      </x:c>
      <x:c r="R21" s="34" t="str">
        <x:f>IF(AND(ISNUMBER(K21),K21&gt;=0,OR(L21="sec",L21="min")),K21*IF(L21="min",60,1),"")</x:f>
      </x:c>
      <x:c r="S21" s="36" t="str">
        <x:f>IF(AND(W21=1,ISNUMBER(R21),H21&gt;0),R21/H21,"")</x:f>
      </x:c>
      <x:c r="T21" s="34" t="str">
        <x:f>IF(AND(W21=1,ISNUMBER(M21),ISNUMBER(J21),J21&gt;0),M21/J21*1000,"")</x:f>
      </x:c>
      <x:c r="U21" s="34" t="str">
        <x:f>IF(AND(W21=1,ISNUMBER(N21),ISNUMBER(J21),J21&gt;0),N21/J21*1000,"")</x:f>
      </x:c>
      <x:c r="V21" s="22" t="str">
        <x:f>IF(A21="","",IF(COUNTIF($A$6:$A$69,A21)&gt;1,"INVALID: duplicate ID",IF(OR(ISBLANK(E21),ISBLANK(F21),ISBLANK(H21),ISBLANK(I21),C21="",D21="",G21=""),"WAIT: required fields",IF(COUNT(E21:F21,H21:I21)&lt;4,"INVALID: data type",IFERROR(IF(OR(H21&lt;=0,I21&lt;0,F21&lt;E21,AND(NOT(ISBLANK(J21)),OR(NOT(ISNUMBER(J21)),J21&lt;0)),AND(NOT(ISBLANK(K21)),OR(NOT(ISNUMBER(K21)),K21&lt;0)),AND(NOT(ISBLANK(M21)),OR(NOT(ISNUMBER(M21)),M21&lt;0)),AND(NOT(ISBLANK(N21)),OR(NOT(ISNUMBER(N21)),N21&lt;0)),AND(NOT(ISBLANK(K21)),NOT(OR(L21="sec",L21="min"))),NOT(OR(C21="A",C21="B")),NOT(OR(D21="Explore",D21="Retest")),NOT(OR(G21="Organic",G21="Paid",G21="Mixed"))),"INVALID: value/unit",IF(OR(D21&lt;&gt;Start!$B$8,G21&lt;&gt;Start!$B$9,ABS(Q21-Start!$B$6)&gt;Start!$B$7),"EXCLUDED","INCLUDED")),"INVALID: value/unit")))))</x:f>
      </x:c>
      <x:c r="W21" s="22" t="n">
        <x:f>IF(V21="INCLUDED",1,0)</x:f>
        <x:v>0</x:v>
      </x:c>
      <x:c r="X21" s="38" t="str">
        <x:f>IF(W21=1,I21,"")</x:f>
      </x:c>
      <x:c r="Y21" s="38" t="str">
        <x:f>IF(AND(W21=1,ISNUMBER(M21),ISNUMBER(J21),J21&gt;0),M21,"")</x:f>
      </x:c>
      <x:c r="Z21" s="38" t="str">
        <x:f>IF(AND(W21=1,ISNUMBER(M21),ISNUMBER(J21),J21&gt;0),J21,"")</x:f>
      </x:c>
      <x:c r="AA21" s="38" t="str">
        <x:f>IF(AND(W21=1,ISNUMBER(N21),ISNUMBER(J21),J21&gt;0),N21,"")</x:f>
      </x:c>
      <x:c r="AB21" s="38" t="str">
        <x:f>IF(AND(W21=1,ISNUMBER(N21),ISNUMBER(J21),J21&gt;0),J21,"")</x:f>
      </x:c>
      <x:c r="AC21" s="38" t="str">
        <x:f>IF(AND(W21=1,C21="A"),I21,"")</x:f>
      </x:c>
      <x:c r="AD21" s="38" t="str">
        <x:f>IF(AND(W21=1,C21="B"),I21,"")</x:f>
      </x:c>
      <x:c r="AE21" s="36" t="str">
        <x:f>IF(AND(W21=1,C21="A",ISNUMBER(S21)),S21,"")</x:f>
      </x:c>
      <x:c r="AF21" s="36" t="str">
        <x:f>IF(AND(W21=1,C21="B",ISNUMBER(S21)),S21,"")</x:f>
      </x:c>
    </x:row>
    <x:row r="22" ht="23" customHeight="1">
      <x:c r="A22" s="20"/>
      <x:c r="B22" s="20"/>
      <x:c r="C22" s="20"/>
      <x:c r="D22" s="20"/>
      <x:c r="E22" s="28"/>
      <x:c r="F22" s="28"/>
      <x:c r="G22" s="20"/>
      <x:c r="H22" s="30"/>
      <x:c r="I22" s="32"/>
      <x:c r="J22" s="32"/>
      <x:c r="K22" s="30"/>
      <x:c r="L22" s="30"/>
      <x:c r="M22" s="32"/>
      <x:c r="N22" s="32"/>
      <x:c r="O22" s="24"/>
      <x:c r="P22" s="24"/>
      <x:c r="Q22" s="34" t="str">
        <x:f>IF(AND(ISNUMBER(E22),ISNUMBER(F22)),(F22-E22)*24,"")</x:f>
      </x:c>
      <x:c r="R22" s="34" t="str">
        <x:f>IF(AND(ISNUMBER(K22),K22&gt;=0,OR(L22="sec",L22="min")),K22*IF(L22="min",60,1),"")</x:f>
      </x:c>
      <x:c r="S22" s="36" t="str">
        <x:f>IF(AND(W22=1,ISNUMBER(R22),H22&gt;0),R22/H22,"")</x:f>
      </x:c>
      <x:c r="T22" s="34" t="str">
        <x:f>IF(AND(W22=1,ISNUMBER(M22),ISNUMBER(J22),J22&gt;0),M22/J22*1000,"")</x:f>
      </x:c>
      <x:c r="U22" s="34" t="str">
        <x:f>IF(AND(W22=1,ISNUMBER(N22),ISNUMBER(J22),J22&gt;0),N22/J22*1000,"")</x:f>
      </x:c>
      <x:c r="V22" s="22" t="str">
        <x:f>IF(A22="","",IF(COUNTIF($A$6:$A$69,A22)&gt;1,"INVALID: duplicate ID",IF(OR(ISBLANK(E22),ISBLANK(F22),ISBLANK(H22),ISBLANK(I22),C22="",D22="",G22=""),"WAIT: required fields",IF(COUNT(E22:F22,H22:I22)&lt;4,"INVALID: data type",IFERROR(IF(OR(H22&lt;=0,I22&lt;0,F22&lt;E22,AND(NOT(ISBLANK(J22)),OR(NOT(ISNUMBER(J22)),J22&lt;0)),AND(NOT(ISBLANK(K22)),OR(NOT(ISNUMBER(K22)),K22&lt;0)),AND(NOT(ISBLANK(M22)),OR(NOT(ISNUMBER(M22)),M22&lt;0)),AND(NOT(ISBLANK(N22)),OR(NOT(ISNUMBER(N22)),N22&lt;0)),AND(NOT(ISBLANK(K22)),NOT(OR(L22="sec",L22="min"))),NOT(OR(C22="A",C22="B")),NOT(OR(D22="Explore",D22="Retest")),NOT(OR(G22="Organic",G22="Paid",G22="Mixed"))),"INVALID: value/unit",IF(OR(D22&lt;&gt;Start!$B$8,G22&lt;&gt;Start!$B$9,ABS(Q22-Start!$B$6)&gt;Start!$B$7),"EXCLUDED","INCLUDED")),"INVALID: value/unit")))))</x:f>
      </x:c>
      <x:c r="W22" s="22" t="n">
        <x:f>IF(V22="INCLUDED",1,0)</x:f>
        <x:v>0</x:v>
      </x:c>
      <x:c r="X22" s="38" t="str">
        <x:f>IF(W22=1,I22,"")</x:f>
      </x:c>
      <x:c r="Y22" s="38" t="str">
        <x:f>IF(AND(W22=1,ISNUMBER(M22),ISNUMBER(J22),J22&gt;0),M22,"")</x:f>
      </x:c>
      <x:c r="Z22" s="38" t="str">
        <x:f>IF(AND(W22=1,ISNUMBER(M22),ISNUMBER(J22),J22&gt;0),J22,"")</x:f>
      </x:c>
      <x:c r="AA22" s="38" t="str">
        <x:f>IF(AND(W22=1,ISNUMBER(N22),ISNUMBER(J22),J22&gt;0),N22,"")</x:f>
      </x:c>
      <x:c r="AB22" s="38" t="str">
        <x:f>IF(AND(W22=1,ISNUMBER(N22),ISNUMBER(J22),J22&gt;0),J22,"")</x:f>
      </x:c>
      <x:c r="AC22" s="38" t="str">
        <x:f>IF(AND(W22=1,C22="A"),I22,"")</x:f>
      </x:c>
      <x:c r="AD22" s="38" t="str">
        <x:f>IF(AND(W22=1,C22="B"),I22,"")</x:f>
      </x:c>
      <x:c r="AE22" s="36" t="str">
        <x:f>IF(AND(W22=1,C22="A",ISNUMBER(S22)),S22,"")</x:f>
      </x:c>
      <x:c r="AF22" s="36" t="str">
        <x:f>IF(AND(W22=1,C22="B",ISNUMBER(S22)),S22,"")</x:f>
      </x:c>
    </x:row>
    <x:row r="23" ht="23" customHeight="1">
      <x:c r="A23" s="20"/>
      <x:c r="B23" s="20"/>
      <x:c r="C23" s="20"/>
      <x:c r="D23" s="20"/>
      <x:c r="E23" s="28"/>
      <x:c r="F23" s="28"/>
      <x:c r="G23" s="20"/>
      <x:c r="H23" s="30"/>
      <x:c r="I23" s="32"/>
      <x:c r="J23" s="32"/>
      <x:c r="K23" s="30"/>
      <x:c r="L23" s="30"/>
      <x:c r="M23" s="32"/>
      <x:c r="N23" s="32"/>
      <x:c r="O23" s="24"/>
      <x:c r="P23" s="24"/>
      <x:c r="Q23" s="34" t="str">
        <x:f>IF(AND(ISNUMBER(E23),ISNUMBER(F23)),(F23-E23)*24,"")</x:f>
      </x:c>
      <x:c r="R23" s="34" t="str">
        <x:f>IF(AND(ISNUMBER(K23),K23&gt;=0,OR(L23="sec",L23="min")),K23*IF(L23="min",60,1),"")</x:f>
      </x:c>
      <x:c r="S23" s="36" t="str">
        <x:f>IF(AND(W23=1,ISNUMBER(R23),H23&gt;0),R23/H23,"")</x:f>
      </x:c>
      <x:c r="T23" s="34" t="str">
        <x:f>IF(AND(W23=1,ISNUMBER(M23),ISNUMBER(J23),J23&gt;0),M23/J23*1000,"")</x:f>
      </x:c>
      <x:c r="U23" s="34" t="str">
        <x:f>IF(AND(W23=1,ISNUMBER(N23),ISNUMBER(J23),J23&gt;0),N23/J23*1000,"")</x:f>
      </x:c>
      <x:c r="V23" s="22" t="str">
        <x:f>IF(A23="","",IF(COUNTIF($A$6:$A$69,A23)&gt;1,"INVALID: duplicate ID",IF(OR(ISBLANK(E23),ISBLANK(F23),ISBLANK(H23),ISBLANK(I23),C23="",D23="",G23=""),"WAIT: required fields",IF(COUNT(E23:F23,H23:I23)&lt;4,"INVALID: data type",IFERROR(IF(OR(H23&lt;=0,I23&lt;0,F23&lt;E23,AND(NOT(ISBLANK(J23)),OR(NOT(ISNUMBER(J23)),J23&lt;0)),AND(NOT(ISBLANK(K23)),OR(NOT(ISNUMBER(K23)),K23&lt;0)),AND(NOT(ISBLANK(M23)),OR(NOT(ISNUMBER(M23)),M23&lt;0)),AND(NOT(ISBLANK(N23)),OR(NOT(ISNUMBER(N23)),N23&lt;0)),AND(NOT(ISBLANK(K23)),NOT(OR(L23="sec",L23="min"))),NOT(OR(C23="A",C23="B")),NOT(OR(D23="Explore",D23="Retest")),NOT(OR(G23="Organic",G23="Paid",G23="Mixed"))),"INVALID: value/unit",IF(OR(D23&lt;&gt;Start!$B$8,G23&lt;&gt;Start!$B$9,ABS(Q23-Start!$B$6)&gt;Start!$B$7),"EXCLUDED","INCLUDED")),"INVALID: value/unit")))))</x:f>
      </x:c>
      <x:c r="W23" s="22" t="n">
        <x:f>IF(V23="INCLUDED",1,0)</x:f>
        <x:v>0</x:v>
      </x:c>
      <x:c r="X23" s="38" t="str">
        <x:f>IF(W23=1,I23,"")</x:f>
      </x:c>
      <x:c r="Y23" s="38" t="str">
        <x:f>IF(AND(W23=1,ISNUMBER(M23),ISNUMBER(J23),J23&gt;0),M23,"")</x:f>
      </x:c>
      <x:c r="Z23" s="38" t="str">
        <x:f>IF(AND(W23=1,ISNUMBER(M23),ISNUMBER(J23),J23&gt;0),J23,"")</x:f>
      </x:c>
      <x:c r="AA23" s="38" t="str">
        <x:f>IF(AND(W23=1,ISNUMBER(N23),ISNUMBER(J23),J23&gt;0),N23,"")</x:f>
      </x:c>
      <x:c r="AB23" s="38" t="str">
        <x:f>IF(AND(W23=1,ISNUMBER(N23),ISNUMBER(J23),J23&gt;0),J23,"")</x:f>
      </x:c>
      <x:c r="AC23" s="38" t="str">
        <x:f>IF(AND(W23=1,C23="A"),I23,"")</x:f>
      </x:c>
      <x:c r="AD23" s="38" t="str">
        <x:f>IF(AND(W23=1,C23="B"),I23,"")</x:f>
      </x:c>
      <x:c r="AE23" s="36" t="str">
        <x:f>IF(AND(W23=1,C23="A",ISNUMBER(S23)),S23,"")</x:f>
      </x:c>
      <x:c r="AF23" s="36" t="str">
        <x:f>IF(AND(W23=1,C23="B",ISNUMBER(S23)),S23,"")</x:f>
      </x:c>
    </x:row>
    <x:row r="24" ht="23" customHeight="1">
      <x:c r="A24" s="20"/>
      <x:c r="B24" s="20"/>
      <x:c r="C24" s="20"/>
      <x:c r="D24" s="20"/>
      <x:c r="E24" s="28"/>
      <x:c r="F24" s="28"/>
      <x:c r="G24" s="20"/>
      <x:c r="H24" s="30"/>
      <x:c r="I24" s="32"/>
      <x:c r="J24" s="32"/>
      <x:c r="K24" s="30"/>
      <x:c r="L24" s="30"/>
      <x:c r="M24" s="32"/>
      <x:c r="N24" s="32"/>
      <x:c r="O24" s="24"/>
      <x:c r="P24" s="24"/>
      <x:c r="Q24" s="34" t="str">
        <x:f>IF(AND(ISNUMBER(E24),ISNUMBER(F24)),(F24-E24)*24,"")</x:f>
      </x:c>
      <x:c r="R24" s="34" t="str">
        <x:f>IF(AND(ISNUMBER(K24),K24&gt;=0,OR(L24="sec",L24="min")),K24*IF(L24="min",60,1),"")</x:f>
      </x:c>
      <x:c r="S24" s="36" t="str">
        <x:f>IF(AND(W24=1,ISNUMBER(R24),H24&gt;0),R24/H24,"")</x:f>
      </x:c>
      <x:c r="T24" s="34" t="str">
        <x:f>IF(AND(W24=1,ISNUMBER(M24),ISNUMBER(J24),J24&gt;0),M24/J24*1000,"")</x:f>
      </x:c>
      <x:c r="U24" s="34" t="str">
        <x:f>IF(AND(W24=1,ISNUMBER(N24),ISNUMBER(J24),J24&gt;0),N24/J24*1000,"")</x:f>
      </x:c>
      <x:c r="V24" s="22" t="str">
        <x:f>IF(A24="","",IF(COUNTIF($A$6:$A$69,A24)&gt;1,"INVALID: duplicate ID",IF(OR(ISBLANK(E24),ISBLANK(F24),ISBLANK(H24),ISBLANK(I24),C24="",D24="",G24=""),"WAIT: required fields",IF(COUNT(E24:F24,H24:I24)&lt;4,"INVALID: data type",IFERROR(IF(OR(H24&lt;=0,I24&lt;0,F24&lt;E24,AND(NOT(ISBLANK(J24)),OR(NOT(ISNUMBER(J24)),J24&lt;0)),AND(NOT(ISBLANK(K24)),OR(NOT(ISNUMBER(K24)),K24&lt;0)),AND(NOT(ISBLANK(M24)),OR(NOT(ISNUMBER(M24)),M24&lt;0)),AND(NOT(ISBLANK(N24)),OR(NOT(ISNUMBER(N24)),N24&lt;0)),AND(NOT(ISBLANK(K24)),NOT(OR(L24="sec",L24="min"))),NOT(OR(C24="A",C24="B")),NOT(OR(D24="Explore",D24="Retest")),NOT(OR(G24="Organic",G24="Paid",G24="Mixed"))),"INVALID: value/unit",IF(OR(D24&lt;&gt;Start!$B$8,G24&lt;&gt;Start!$B$9,ABS(Q24-Start!$B$6)&gt;Start!$B$7),"EXCLUDED","INCLUDED")),"INVALID: value/unit")))))</x:f>
      </x:c>
      <x:c r="W24" s="22" t="n">
        <x:f>IF(V24="INCLUDED",1,0)</x:f>
        <x:v>0</x:v>
      </x:c>
      <x:c r="X24" s="38" t="str">
        <x:f>IF(W24=1,I24,"")</x:f>
      </x:c>
      <x:c r="Y24" s="38" t="str">
        <x:f>IF(AND(W24=1,ISNUMBER(M24),ISNUMBER(J24),J24&gt;0),M24,"")</x:f>
      </x:c>
      <x:c r="Z24" s="38" t="str">
        <x:f>IF(AND(W24=1,ISNUMBER(M24),ISNUMBER(J24),J24&gt;0),J24,"")</x:f>
      </x:c>
      <x:c r="AA24" s="38" t="str">
        <x:f>IF(AND(W24=1,ISNUMBER(N24),ISNUMBER(J24),J24&gt;0),N24,"")</x:f>
      </x:c>
      <x:c r="AB24" s="38" t="str">
        <x:f>IF(AND(W24=1,ISNUMBER(N24),ISNUMBER(J24),J24&gt;0),J24,"")</x:f>
      </x:c>
      <x:c r="AC24" s="38" t="str">
        <x:f>IF(AND(W24=1,C24="A"),I24,"")</x:f>
      </x:c>
      <x:c r="AD24" s="38" t="str">
        <x:f>IF(AND(W24=1,C24="B"),I24,"")</x:f>
      </x:c>
      <x:c r="AE24" s="36" t="str">
        <x:f>IF(AND(W24=1,C24="A",ISNUMBER(S24)),S24,"")</x:f>
      </x:c>
      <x:c r="AF24" s="36" t="str">
        <x:f>IF(AND(W24=1,C24="B",ISNUMBER(S24)),S24,"")</x:f>
      </x:c>
    </x:row>
    <x:row r="25" ht="23" customHeight="1">
      <x:c r="A25" s="20"/>
      <x:c r="B25" s="20"/>
      <x:c r="C25" s="20"/>
      <x:c r="D25" s="20"/>
      <x:c r="E25" s="28"/>
      <x:c r="F25" s="28"/>
      <x:c r="G25" s="20"/>
      <x:c r="H25" s="30"/>
      <x:c r="I25" s="32"/>
      <x:c r="J25" s="32"/>
      <x:c r="K25" s="30"/>
      <x:c r="L25" s="30"/>
      <x:c r="M25" s="32"/>
      <x:c r="N25" s="32"/>
      <x:c r="O25" s="24"/>
      <x:c r="P25" s="24"/>
      <x:c r="Q25" s="34" t="str">
        <x:f>IF(AND(ISNUMBER(E25),ISNUMBER(F25)),(F25-E25)*24,"")</x:f>
      </x:c>
      <x:c r="R25" s="34" t="str">
        <x:f>IF(AND(ISNUMBER(K25),K25&gt;=0,OR(L25="sec",L25="min")),K25*IF(L25="min",60,1),"")</x:f>
      </x:c>
      <x:c r="S25" s="36" t="str">
        <x:f>IF(AND(W25=1,ISNUMBER(R25),H25&gt;0),R25/H25,"")</x:f>
      </x:c>
      <x:c r="T25" s="34" t="str">
        <x:f>IF(AND(W25=1,ISNUMBER(M25),ISNUMBER(J25),J25&gt;0),M25/J25*1000,"")</x:f>
      </x:c>
      <x:c r="U25" s="34" t="str">
        <x:f>IF(AND(W25=1,ISNUMBER(N25),ISNUMBER(J25),J25&gt;0),N25/J25*1000,"")</x:f>
      </x:c>
      <x:c r="V25" s="22" t="str">
        <x:f>IF(A25="","",IF(COUNTIF($A$6:$A$69,A25)&gt;1,"INVALID: duplicate ID",IF(OR(ISBLANK(E25),ISBLANK(F25),ISBLANK(H25),ISBLANK(I25),C25="",D25="",G25=""),"WAIT: required fields",IF(COUNT(E25:F25,H25:I25)&lt;4,"INVALID: data type",IFERROR(IF(OR(H25&lt;=0,I25&lt;0,F25&lt;E25,AND(NOT(ISBLANK(J25)),OR(NOT(ISNUMBER(J25)),J25&lt;0)),AND(NOT(ISBLANK(K25)),OR(NOT(ISNUMBER(K25)),K25&lt;0)),AND(NOT(ISBLANK(M25)),OR(NOT(ISNUMBER(M25)),M25&lt;0)),AND(NOT(ISBLANK(N25)),OR(NOT(ISNUMBER(N25)),N25&lt;0)),AND(NOT(ISBLANK(K25)),NOT(OR(L25="sec",L25="min"))),NOT(OR(C25="A",C25="B")),NOT(OR(D25="Explore",D25="Retest")),NOT(OR(G25="Organic",G25="Paid",G25="Mixed"))),"INVALID: value/unit",IF(OR(D25&lt;&gt;Start!$B$8,G25&lt;&gt;Start!$B$9,ABS(Q25-Start!$B$6)&gt;Start!$B$7),"EXCLUDED","INCLUDED")),"INVALID: value/unit")))))</x:f>
      </x:c>
      <x:c r="W25" s="22" t="n">
        <x:f>IF(V25="INCLUDED",1,0)</x:f>
        <x:v>0</x:v>
      </x:c>
      <x:c r="X25" s="38" t="str">
        <x:f>IF(W25=1,I25,"")</x:f>
      </x:c>
      <x:c r="Y25" s="38" t="str">
        <x:f>IF(AND(W25=1,ISNUMBER(M25),ISNUMBER(J25),J25&gt;0),M25,"")</x:f>
      </x:c>
      <x:c r="Z25" s="38" t="str">
        <x:f>IF(AND(W25=1,ISNUMBER(M25),ISNUMBER(J25),J25&gt;0),J25,"")</x:f>
      </x:c>
      <x:c r="AA25" s="38" t="str">
        <x:f>IF(AND(W25=1,ISNUMBER(N25),ISNUMBER(J25),J25&gt;0),N25,"")</x:f>
      </x:c>
      <x:c r="AB25" s="38" t="str">
        <x:f>IF(AND(W25=1,ISNUMBER(N25),ISNUMBER(J25),J25&gt;0),J25,"")</x:f>
      </x:c>
      <x:c r="AC25" s="38" t="str">
        <x:f>IF(AND(W25=1,C25="A"),I25,"")</x:f>
      </x:c>
      <x:c r="AD25" s="38" t="str">
        <x:f>IF(AND(W25=1,C25="B"),I25,"")</x:f>
      </x:c>
      <x:c r="AE25" s="36" t="str">
        <x:f>IF(AND(W25=1,C25="A",ISNUMBER(S25)),S25,"")</x:f>
      </x:c>
      <x:c r="AF25" s="36" t="str">
        <x:f>IF(AND(W25=1,C25="B",ISNUMBER(S25)),S25,"")</x:f>
      </x:c>
    </x:row>
    <x:row r="26" ht="23" customHeight="1">
      <x:c r="A26" s="20"/>
      <x:c r="B26" s="20"/>
      <x:c r="C26" s="20"/>
      <x:c r="D26" s="20"/>
      <x:c r="E26" s="28"/>
      <x:c r="F26" s="28"/>
      <x:c r="G26" s="20"/>
      <x:c r="H26" s="30"/>
      <x:c r="I26" s="32"/>
      <x:c r="J26" s="32"/>
      <x:c r="K26" s="30"/>
      <x:c r="L26" s="30"/>
      <x:c r="M26" s="32"/>
      <x:c r="N26" s="32"/>
      <x:c r="O26" s="24"/>
      <x:c r="P26" s="24"/>
      <x:c r="Q26" s="34" t="str">
        <x:f>IF(AND(ISNUMBER(E26),ISNUMBER(F26)),(F26-E26)*24,"")</x:f>
      </x:c>
      <x:c r="R26" s="34" t="str">
        <x:f>IF(AND(ISNUMBER(K26),K26&gt;=0,OR(L26="sec",L26="min")),K26*IF(L26="min",60,1),"")</x:f>
      </x:c>
      <x:c r="S26" s="36" t="str">
        <x:f>IF(AND(W26=1,ISNUMBER(R26),H26&gt;0),R26/H26,"")</x:f>
      </x:c>
      <x:c r="T26" s="34" t="str">
        <x:f>IF(AND(W26=1,ISNUMBER(M26),ISNUMBER(J26),J26&gt;0),M26/J26*1000,"")</x:f>
      </x:c>
      <x:c r="U26" s="34" t="str">
        <x:f>IF(AND(W26=1,ISNUMBER(N26),ISNUMBER(J26),J26&gt;0),N26/J26*1000,"")</x:f>
      </x:c>
      <x:c r="V26" s="22" t="str">
        <x:f>IF(A26="","",IF(COUNTIF($A$6:$A$69,A26)&gt;1,"INVALID: duplicate ID",IF(OR(ISBLANK(E26),ISBLANK(F26),ISBLANK(H26),ISBLANK(I26),C26="",D26="",G26=""),"WAIT: required fields",IF(COUNT(E26:F26,H26:I26)&lt;4,"INVALID: data type",IFERROR(IF(OR(H26&lt;=0,I26&lt;0,F26&lt;E26,AND(NOT(ISBLANK(J26)),OR(NOT(ISNUMBER(J26)),J26&lt;0)),AND(NOT(ISBLANK(K26)),OR(NOT(ISNUMBER(K26)),K26&lt;0)),AND(NOT(ISBLANK(M26)),OR(NOT(ISNUMBER(M26)),M26&lt;0)),AND(NOT(ISBLANK(N26)),OR(NOT(ISNUMBER(N26)),N26&lt;0)),AND(NOT(ISBLANK(K26)),NOT(OR(L26="sec",L26="min"))),NOT(OR(C26="A",C26="B")),NOT(OR(D26="Explore",D26="Retest")),NOT(OR(G26="Organic",G26="Paid",G26="Mixed"))),"INVALID: value/unit",IF(OR(D26&lt;&gt;Start!$B$8,G26&lt;&gt;Start!$B$9,ABS(Q26-Start!$B$6)&gt;Start!$B$7),"EXCLUDED","INCLUDED")),"INVALID: value/unit")))))</x:f>
      </x:c>
      <x:c r="W26" s="22" t="n">
        <x:f>IF(V26="INCLUDED",1,0)</x:f>
        <x:v>0</x:v>
      </x:c>
      <x:c r="X26" s="38" t="str">
        <x:f>IF(W26=1,I26,"")</x:f>
      </x:c>
      <x:c r="Y26" s="38" t="str">
        <x:f>IF(AND(W26=1,ISNUMBER(M26),ISNUMBER(J26),J26&gt;0),M26,"")</x:f>
      </x:c>
      <x:c r="Z26" s="38" t="str">
        <x:f>IF(AND(W26=1,ISNUMBER(M26),ISNUMBER(J26),J26&gt;0),J26,"")</x:f>
      </x:c>
      <x:c r="AA26" s="38" t="str">
        <x:f>IF(AND(W26=1,ISNUMBER(N26),ISNUMBER(J26),J26&gt;0),N26,"")</x:f>
      </x:c>
      <x:c r="AB26" s="38" t="str">
        <x:f>IF(AND(W26=1,ISNUMBER(N26),ISNUMBER(J26),J26&gt;0),J26,"")</x:f>
      </x:c>
      <x:c r="AC26" s="38" t="str">
        <x:f>IF(AND(W26=1,C26="A"),I26,"")</x:f>
      </x:c>
      <x:c r="AD26" s="38" t="str">
        <x:f>IF(AND(W26=1,C26="B"),I26,"")</x:f>
      </x:c>
      <x:c r="AE26" s="36" t="str">
        <x:f>IF(AND(W26=1,C26="A",ISNUMBER(S26)),S26,"")</x:f>
      </x:c>
      <x:c r="AF26" s="36" t="str">
        <x:f>IF(AND(W26=1,C26="B",ISNUMBER(S26)),S26,"")</x:f>
      </x:c>
    </x:row>
    <x:row r="27" ht="23" customHeight="1">
      <x:c r="A27" s="20"/>
      <x:c r="B27" s="20"/>
      <x:c r="C27" s="20"/>
      <x:c r="D27" s="20"/>
      <x:c r="E27" s="28"/>
      <x:c r="F27" s="28"/>
      <x:c r="G27" s="20"/>
      <x:c r="H27" s="30"/>
      <x:c r="I27" s="32"/>
      <x:c r="J27" s="32"/>
      <x:c r="K27" s="30"/>
      <x:c r="L27" s="30"/>
      <x:c r="M27" s="32"/>
      <x:c r="N27" s="32"/>
      <x:c r="O27" s="24"/>
      <x:c r="P27" s="24"/>
      <x:c r="Q27" s="34" t="str">
        <x:f>IF(AND(ISNUMBER(E27),ISNUMBER(F27)),(F27-E27)*24,"")</x:f>
      </x:c>
      <x:c r="R27" s="34" t="str">
        <x:f>IF(AND(ISNUMBER(K27),K27&gt;=0,OR(L27="sec",L27="min")),K27*IF(L27="min",60,1),"")</x:f>
      </x:c>
      <x:c r="S27" s="36" t="str">
        <x:f>IF(AND(W27=1,ISNUMBER(R27),H27&gt;0),R27/H27,"")</x:f>
      </x:c>
      <x:c r="T27" s="34" t="str">
        <x:f>IF(AND(W27=1,ISNUMBER(M27),ISNUMBER(J27),J27&gt;0),M27/J27*1000,"")</x:f>
      </x:c>
      <x:c r="U27" s="34" t="str">
        <x:f>IF(AND(W27=1,ISNUMBER(N27),ISNUMBER(J27),J27&gt;0),N27/J27*1000,"")</x:f>
      </x:c>
      <x:c r="V27" s="22" t="str">
        <x:f>IF(A27="","",IF(COUNTIF($A$6:$A$69,A27)&gt;1,"INVALID: duplicate ID",IF(OR(ISBLANK(E27),ISBLANK(F27),ISBLANK(H27),ISBLANK(I27),C27="",D27="",G27=""),"WAIT: required fields",IF(COUNT(E27:F27,H27:I27)&lt;4,"INVALID: data type",IFERROR(IF(OR(H27&lt;=0,I27&lt;0,F27&lt;E27,AND(NOT(ISBLANK(J27)),OR(NOT(ISNUMBER(J27)),J27&lt;0)),AND(NOT(ISBLANK(K27)),OR(NOT(ISNUMBER(K27)),K27&lt;0)),AND(NOT(ISBLANK(M27)),OR(NOT(ISNUMBER(M27)),M27&lt;0)),AND(NOT(ISBLANK(N27)),OR(NOT(ISNUMBER(N27)),N27&lt;0)),AND(NOT(ISBLANK(K27)),NOT(OR(L27="sec",L27="min"))),NOT(OR(C27="A",C27="B")),NOT(OR(D27="Explore",D27="Retest")),NOT(OR(G27="Organic",G27="Paid",G27="Mixed"))),"INVALID: value/unit",IF(OR(D27&lt;&gt;Start!$B$8,G27&lt;&gt;Start!$B$9,ABS(Q27-Start!$B$6)&gt;Start!$B$7),"EXCLUDED","INCLUDED")),"INVALID: value/unit")))))</x:f>
      </x:c>
      <x:c r="W27" s="22" t="n">
        <x:f>IF(V27="INCLUDED",1,0)</x:f>
        <x:v>0</x:v>
      </x:c>
      <x:c r="X27" s="38" t="str">
        <x:f>IF(W27=1,I27,"")</x:f>
      </x:c>
      <x:c r="Y27" s="38" t="str">
        <x:f>IF(AND(W27=1,ISNUMBER(M27),ISNUMBER(J27),J27&gt;0),M27,"")</x:f>
      </x:c>
      <x:c r="Z27" s="38" t="str">
        <x:f>IF(AND(W27=1,ISNUMBER(M27),ISNUMBER(J27),J27&gt;0),J27,"")</x:f>
      </x:c>
      <x:c r="AA27" s="38" t="str">
        <x:f>IF(AND(W27=1,ISNUMBER(N27),ISNUMBER(J27),J27&gt;0),N27,"")</x:f>
      </x:c>
      <x:c r="AB27" s="38" t="str">
        <x:f>IF(AND(W27=1,ISNUMBER(N27),ISNUMBER(J27),J27&gt;0),J27,"")</x:f>
      </x:c>
      <x:c r="AC27" s="38" t="str">
        <x:f>IF(AND(W27=1,C27="A"),I27,"")</x:f>
      </x:c>
      <x:c r="AD27" s="38" t="str">
        <x:f>IF(AND(W27=1,C27="B"),I27,"")</x:f>
      </x:c>
      <x:c r="AE27" s="36" t="str">
        <x:f>IF(AND(W27=1,C27="A",ISNUMBER(S27)),S27,"")</x:f>
      </x:c>
      <x:c r="AF27" s="36" t="str">
        <x:f>IF(AND(W27=1,C27="B",ISNUMBER(S27)),S27,"")</x:f>
      </x:c>
    </x:row>
    <x:row r="28" ht="23" customHeight="1">
      <x:c r="A28" s="20"/>
      <x:c r="B28" s="20"/>
      <x:c r="C28" s="20"/>
      <x:c r="D28" s="20"/>
      <x:c r="E28" s="28"/>
      <x:c r="F28" s="28"/>
      <x:c r="G28" s="20"/>
      <x:c r="H28" s="30"/>
      <x:c r="I28" s="32"/>
      <x:c r="J28" s="32"/>
      <x:c r="K28" s="30"/>
      <x:c r="L28" s="30"/>
      <x:c r="M28" s="32"/>
      <x:c r="N28" s="32"/>
      <x:c r="O28" s="24"/>
      <x:c r="P28" s="24"/>
      <x:c r="Q28" s="34" t="str">
        <x:f>IF(AND(ISNUMBER(E28),ISNUMBER(F28)),(F28-E28)*24,"")</x:f>
      </x:c>
      <x:c r="R28" s="34" t="str">
        <x:f>IF(AND(ISNUMBER(K28),K28&gt;=0,OR(L28="sec",L28="min")),K28*IF(L28="min",60,1),"")</x:f>
      </x:c>
      <x:c r="S28" s="36" t="str">
        <x:f>IF(AND(W28=1,ISNUMBER(R28),H28&gt;0),R28/H28,"")</x:f>
      </x:c>
      <x:c r="T28" s="34" t="str">
        <x:f>IF(AND(W28=1,ISNUMBER(M28),ISNUMBER(J28),J28&gt;0),M28/J28*1000,"")</x:f>
      </x:c>
      <x:c r="U28" s="34" t="str">
        <x:f>IF(AND(W28=1,ISNUMBER(N28),ISNUMBER(J28),J28&gt;0),N28/J28*1000,"")</x:f>
      </x:c>
      <x:c r="V28" s="22" t="str">
        <x:f>IF(A28="","",IF(COUNTIF($A$6:$A$69,A28)&gt;1,"INVALID: duplicate ID",IF(OR(ISBLANK(E28),ISBLANK(F28),ISBLANK(H28),ISBLANK(I28),C28="",D28="",G28=""),"WAIT: required fields",IF(COUNT(E28:F28,H28:I28)&lt;4,"INVALID: data type",IFERROR(IF(OR(H28&lt;=0,I28&lt;0,F28&lt;E28,AND(NOT(ISBLANK(J28)),OR(NOT(ISNUMBER(J28)),J28&lt;0)),AND(NOT(ISBLANK(K28)),OR(NOT(ISNUMBER(K28)),K28&lt;0)),AND(NOT(ISBLANK(M28)),OR(NOT(ISNUMBER(M28)),M28&lt;0)),AND(NOT(ISBLANK(N28)),OR(NOT(ISNUMBER(N28)),N28&lt;0)),AND(NOT(ISBLANK(K28)),NOT(OR(L28="sec",L28="min"))),NOT(OR(C28="A",C28="B")),NOT(OR(D28="Explore",D28="Retest")),NOT(OR(G28="Organic",G28="Paid",G28="Mixed"))),"INVALID: value/unit",IF(OR(D28&lt;&gt;Start!$B$8,G28&lt;&gt;Start!$B$9,ABS(Q28-Start!$B$6)&gt;Start!$B$7),"EXCLUDED","INCLUDED")),"INVALID: value/unit")))))</x:f>
      </x:c>
      <x:c r="W28" s="22" t="n">
        <x:f>IF(V28="INCLUDED",1,0)</x:f>
        <x:v>0</x:v>
      </x:c>
      <x:c r="X28" s="38" t="str">
        <x:f>IF(W28=1,I28,"")</x:f>
      </x:c>
      <x:c r="Y28" s="38" t="str">
        <x:f>IF(AND(W28=1,ISNUMBER(M28),ISNUMBER(J28),J28&gt;0),M28,"")</x:f>
      </x:c>
      <x:c r="Z28" s="38" t="str">
        <x:f>IF(AND(W28=1,ISNUMBER(M28),ISNUMBER(J28),J28&gt;0),J28,"")</x:f>
      </x:c>
      <x:c r="AA28" s="38" t="str">
        <x:f>IF(AND(W28=1,ISNUMBER(N28),ISNUMBER(J28),J28&gt;0),N28,"")</x:f>
      </x:c>
      <x:c r="AB28" s="38" t="str">
        <x:f>IF(AND(W28=1,ISNUMBER(N28),ISNUMBER(J28),J28&gt;0),J28,"")</x:f>
      </x:c>
      <x:c r="AC28" s="38" t="str">
        <x:f>IF(AND(W28=1,C28="A"),I28,"")</x:f>
      </x:c>
      <x:c r="AD28" s="38" t="str">
        <x:f>IF(AND(W28=1,C28="B"),I28,"")</x:f>
      </x:c>
      <x:c r="AE28" s="36" t="str">
        <x:f>IF(AND(W28=1,C28="A",ISNUMBER(S28)),S28,"")</x:f>
      </x:c>
      <x:c r="AF28" s="36" t="str">
        <x:f>IF(AND(W28=1,C28="B",ISNUMBER(S28)),S28,"")</x:f>
      </x:c>
    </x:row>
    <x:row r="29" ht="23" customHeight="1">
      <x:c r="A29" s="20"/>
      <x:c r="B29" s="20"/>
      <x:c r="C29" s="20"/>
      <x:c r="D29" s="20"/>
      <x:c r="E29" s="28"/>
      <x:c r="F29" s="28"/>
      <x:c r="G29" s="20"/>
      <x:c r="H29" s="30"/>
      <x:c r="I29" s="32"/>
      <x:c r="J29" s="32"/>
      <x:c r="K29" s="30"/>
      <x:c r="L29" s="30"/>
      <x:c r="M29" s="32"/>
      <x:c r="N29" s="32"/>
      <x:c r="O29" s="24"/>
      <x:c r="P29" s="24"/>
      <x:c r="Q29" s="34" t="str">
        <x:f>IF(AND(ISNUMBER(E29),ISNUMBER(F29)),(F29-E29)*24,"")</x:f>
      </x:c>
      <x:c r="R29" s="34" t="str">
        <x:f>IF(AND(ISNUMBER(K29),K29&gt;=0,OR(L29="sec",L29="min")),K29*IF(L29="min",60,1),"")</x:f>
      </x:c>
      <x:c r="S29" s="36" t="str">
        <x:f>IF(AND(W29=1,ISNUMBER(R29),H29&gt;0),R29/H29,"")</x:f>
      </x:c>
      <x:c r="T29" s="34" t="str">
        <x:f>IF(AND(W29=1,ISNUMBER(M29),ISNUMBER(J29),J29&gt;0),M29/J29*1000,"")</x:f>
      </x:c>
      <x:c r="U29" s="34" t="str">
        <x:f>IF(AND(W29=1,ISNUMBER(N29),ISNUMBER(J29),J29&gt;0),N29/J29*1000,"")</x:f>
      </x:c>
      <x:c r="V29" s="22" t="str">
        <x:f>IF(A29="","",IF(COUNTIF($A$6:$A$69,A29)&gt;1,"INVALID: duplicate ID",IF(OR(ISBLANK(E29),ISBLANK(F29),ISBLANK(H29),ISBLANK(I29),C29="",D29="",G29=""),"WAIT: required fields",IF(COUNT(E29:F29,H29:I29)&lt;4,"INVALID: data type",IFERROR(IF(OR(H29&lt;=0,I29&lt;0,F29&lt;E29,AND(NOT(ISBLANK(J29)),OR(NOT(ISNUMBER(J29)),J29&lt;0)),AND(NOT(ISBLANK(K29)),OR(NOT(ISNUMBER(K29)),K29&lt;0)),AND(NOT(ISBLANK(M29)),OR(NOT(ISNUMBER(M29)),M29&lt;0)),AND(NOT(ISBLANK(N29)),OR(NOT(ISNUMBER(N29)),N29&lt;0)),AND(NOT(ISBLANK(K29)),NOT(OR(L29="sec",L29="min"))),NOT(OR(C29="A",C29="B")),NOT(OR(D29="Explore",D29="Retest")),NOT(OR(G29="Organic",G29="Paid",G29="Mixed"))),"INVALID: value/unit",IF(OR(D29&lt;&gt;Start!$B$8,G29&lt;&gt;Start!$B$9,ABS(Q29-Start!$B$6)&gt;Start!$B$7),"EXCLUDED","INCLUDED")),"INVALID: value/unit")))))</x:f>
      </x:c>
      <x:c r="W29" s="22" t="n">
        <x:f>IF(V29="INCLUDED",1,0)</x:f>
        <x:v>0</x:v>
      </x:c>
      <x:c r="X29" s="38" t="str">
        <x:f>IF(W29=1,I29,"")</x:f>
      </x:c>
      <x:c r="Y29" s="38" t="str">
        <x:f>IF(AND(W29=1,ISNUMBER(M29),ISNUMBER(J29),J29&gt;0),M29,"")</x:f>
      </x:c>
      <x:c r="Z29" s="38" t="str">
        <x:f>IF(AND(W29=1,ISNUMBER(M29),ISNUMBER(J29),J29&gt;0),J29,"")</x:f>
      </x:c>
      <x:c r="AA29" s="38" t="str">
        <x:f>IF(AND(W29=1,ISNUMBER(N29),ISNUMBER(J29),J29&gt;0),N29,"")</x:f>
      </x:c>
      <x:c r="AB29" s="38" t="str">
        <x:f>IF(AND(W29=1,ISNUMBER(N29),ISNUMBER(J29),J29&gt;0),J29,"")</x:f>
      </x:c>
      <x:c r="AC29" s="38" t="str">
        <x:f>IF(AND(W29=1,C29="A"),I29,"")</x:f>
      </x:c>
      <x:c r="AD29" s="38" t="str">
        <x:f>IF(AND(W29=1,C29="B"),I29,"")</x:f>
      </x:c>
      <x:c r="AE29" s="36" t="str">
        <x:f>IF(AND(W29=1,C29="A",ISNUMBER(S29)),S29,"")</x:f>
      </x:c>
      <x:c r="AF29" s="36" t="str">
        <x:f>IF(AND(W29=1,C29="B",ISNUMBER(S29)),S29,"")</x:f>
      </x:c>
    </x:row>
    <x:row r="30" ht="23" customHeight="1">
      <x:c r="A30" s="20"/>
      <x:c r="B30" s="20"/>
      <x:c r="C30" s="20"/>
      <x:c r="D30" s="20"/>
      <x:c r="E30" s="28"/>
      <x:c r="F30" s="28"/>
      <x:c r="G30" s="20"/>
      <x:c r="H30" s="30"/>
      <x:c r="I30" s="32"/>
      <x:c r="J30" s="32"/>
      <x:c r="K30" s="30"/>
      <x:c r="L30" s="30"/>
      <x:c r="M30" s="32"/>
      <x:c r="N30" s="32"/>
      <x:c r="O30" s="24"/>
      <x:c r="P30" s="24"/>
      <x:c r="Q30" s="34" t="str">
        <x:f>IF(AND(ISNUMBER(E30),ISNUMBER(F30)),(F30-E30)*24,"")</x:f>
      </x:c>
      <x:c r="R30" s="34" t="str">
        <x:f>IF(AND(ISNUMBER(K30),K30&gt;=0,OR(L30="sec",L30="min")),K30*IF(L30="min",60,1),"")</x:f>
      </x:c>
      <x:c r="S30" s="36" t="str">
        <x:f>IF(AND(W30=1,ISNUMBER(R30),H30&gt;0),R30/H30,"")</x:f>
      </x:c>
      <x:c r="T30" s="34" t="str">
        <x:f>IF(AND(W30=1,ISNUMBER(M30),ISNUMBER(J30),J30&gt;0),M30/J30*1000,"")</x:f>
      </x:c>
      <x:c r="U30" s="34" t="str">
        <x:f>IF(AND(W30=1,ISNUMBER(N30),ISNUMBER(J30),J30&gt;0),N30/J30*1000,"")</x:f>
      </x:c>
      <x:c r="V30" s="22" t="str">
        <x:f>IF(A30="","",IF(COUNTIF($A$6:$A$69,A30)&gt;1,"INVALID: duplicate ID",IF(OR(ISBLANK(E30),ISBLANK(F30),ISBLANK(H30),ISBLANK(I30),C30="",D30="",G30=""),"WAIT: required fields",IF(COUNT(E30:F30,H30:I30)&lt;4,"INVALID: data type",IFERROR(IF(OR(H30&lt;=0,I30&lt;0,F30&lt;E30,AND(NOT(ISBLANK(J30)),OR(NOT(ISNUMBER(J30)),J30&lt;0)),AND(NOT(ISBLANK(K30)),OR(NOT(ISNUMBER(K30)),K30&lt;0)),AND(NOT(ISBLANK(M30)),OR(NOT(ISNUMBER(M30)),M30&lt;0)),AND(NOT(ISBLANK(N30)),OR(NOT(ISNUMBER(N30)),N30&lt;0)),AND(NOT(ISBLANK(K30)),NOT(OR(L30="sec",L30="min"))),NOT(OR(C30="A",C30="B")),NOT(OR(D30="Explore",D30="Retest")),NOT(OR(G30="Organic",G30="Paid",G30="Mixed"))),"INVALID: value/unit",IF(OR(D30&lt;&gt;Start!$B$8,G30&lt;&gt;Start!$B$9,ABS(Q30-Start!$B$6)&gt;Start!$B$7),"EXCLUDED","INCLUDED")),"INVALID: value/unit")))))</x:f>
      </x:c>
      <x:c r="W30" s="22" t="n">
        <x:f>IF(V30="INCLUDED",1,0)</x:f>
        <x:v>0</x:v>
      </x:c>
      <x:c r="X30" s="38" t="str">
        <x:f>IF(W30=1,I30,"")</x:f>
      </x:c>
      <x:c r="Y30" s="38" t="str">
        <x:f>IF(AND(W30=1,ISNUMBER(M30),ISNUMBER(J30),J30&gt;0),M30,"")</x:f>
      </x:c>
      <x:c r="Z30" s="38" t="str">
        <x:f>IF(AND(W30=1,ISNUMBER(M30),ISNUMBER(J30),J30&gt;0),J30,"")</x:f>
      </x:c>
      <x:c r="AA30" s="38" t="str">
        <x:f>IF(AND(W30=1,ISNUMBER(N30),ISNUMBER(J30),J30&gt;0),N30,"")</x:f>
      </x:c>
      <x:c r="AB30" s="38" t="str">
        <x:f>IF(AND(W30=1,ISNUMBER(N30),ISNUMBER(J30),J30&gt;0),J30,"")</x:f>
      </x:c>
      <x:c r="AC30" s="38" t="str">
        <x:f>IF(AND(W30=1,C30="A"),I30,"")</x:f>
      </x:c>
      <x:c r="AD30" s="38" t="str">
        <x:f>IF(AND(W30=1,C30="B"),I30,"")</x:f>
      </x:c>
      <x:c r="AE30" s="36" t="str">
        <x:f>IF(AND(W30=1,C30="A",ISNUMBER(S30)),S30,"")</x:f>
      </x:c>
      <x:c r="AF30" s="36" t="str">
        <x:f>IF(AND(W30=1,C30="B",ISNUMBER(S30)),S30,"")</x:f>
      </x:c>
    </x:row>
    <x:row r="31" ht="23" customHeight="1">
      <x:c r="A31" s="20"/>
      <x:c r="B31" s="20"/>
      <x:c r="C31" s="20"/>
      <x:c r="D31" s="20"/>
      <x:c r="E31" s="28"/>
      <x:c r="F31" s="28"/>
      <x:c r="G31" s="20"/>
      <x:c r="H31" s="30"/>
      <x:c r="I31" s="32"/>
      <x:c r="J31" s="32"/>
      <x:c r="K31" s="30"/>
      <x:c r="L31" s="30"/>
      <x:c r="M31" s="32"/>
      <x:c r="N31" s="32"/>
      <x:c r="O31" s="24"/>
      <x:c r="P31" s="24"/>
      <x:c r="Q31" s="34" t="str">
        <x:f>IF(AND(ISNUMBER(E31),ISNUMBER(F31)),(F31-E31)*24,"")</x:f>
      </x:c>
      <x:c r="R31" s="34" t="str">
        <x:f>IF(AND(ISNUMBER(K31),K31&gt;=0,OR(L31="sec",L31="min")),K31*IF(L31="min",60,1),"")</x:f>
      </x:c>
      <x:c r="S31" s="36" t="str">
        <x:f>IF(AND(W31=1,ISNUMBER(R31),H31&gt;0),R31/H31,"")</x:f>
      </x:c>
      <x:c r="T31" s="34" t="str">
        <x:f>IF(AND(W31=1,ISNUMBER(M31),ISNUMBER(J31),J31&gt;0),M31/J31*1000,"")</x:f>
      </x:c>
      <x:c r="U31" s="34" t="str">
        <x:f>IF(AND(W31=1,ISNUMBER(N31),ISNUMBER(J31),J31&gt;0),N31/J31*1000,"")</x:f>
      </x:c>
      <x:c r="V31" s="22" t="str">
        <x:f>IF(A31="","",IF(COUNTIF($A$6:$A$69,A31)&gt;1,"INVALID: duplicate ID",IF(OR(ISBLANK(E31),ISBLANK(F31),ISBLANK(H31),ISBLANK(I31),C31="",D31="",G31=""),"WAIT: required fields",IF(COUNT(E31:F31,H31:I31)&lt;4,"INVALID: data type",IFERROR(IF(OR(H31&lt;=0,I31&lt;0,F31&lt;E31,AND(NOT(ISBLANK(J31)),OR(NOT(ISNUMBER(J31)),J31&lt;0)),AND(NOT(ISBLANK(K31)),OR(NOT(ISNUMBER(K31)),K31&lt;0)),AND(NOT(ISBLANK(M31)),OR(NOT(ISNUMBER(M31)),M31&lt;0)),AND(NOT(ISBLANK(N31)),OR(NOT(ISNUMBER(N31)),N31&lt;0)),AND(NOT(ISBLANK(K31)),NOT(OR(L31="sec",L31="min"))),NOT(OR(C31="A",C31="B")),NOT(OR(D31="Explore",D31="Retest")),NOT(OR(G31="Organic",G31="Paid",G31="Mixed"))),"INVALID: value/unit",IF(OR(D31&lt;&gt;Start!$B$8,G31&lt;&gt;Start!$B$9,ABS(Q31-Start!$B$6)&gt;Start!$B$7),"EXCLUDED","INCLUDED")),"INVALID: value/unit")))))</x:f>
      </x:c>
      <x:c r="W31" s="22" t="n">
        <x:f>IF(V31="INCLUDED",1,0)</x:f>
        <x:v>0</x:v>
      </x:c>
      <x:c r="X31" s="38" t="str">
        <x:f>IF(W31=1,I31,"")</x:f>
      </x:c>
      <x:c r="Y31" s="38" t="str">
        <x:f>IF(AND(W31=1,ISNUMBER(M31),ISNUMBER(J31),J31&gt;0),M31,"")</x:f>
      </x:c>
      <x:c r="Z31" s="38" t="str">
        <x:f>IF(AND(W31=1,ISNUMBER(M31),ISNUMBER(J31),J31&gt;0),J31,"")</x:f>
      </x:c>
      <x:c r="AA31" s="38" t="str">
        <x:f>IF(AND(W31=1,ISNUMBER(N31),ISNUMBER(J31),J31&gt;0),N31,"")</x:f>
      </x:c>
      <x:c r="AB31" s="38" t="str">
        <x:f>IF(AND(W31=1,ISNUMBER(N31),ISNUMBER(J31),J31&gt;0),J31,"")</x:f>
      </x:c>
      <x:c r="AC31" s="38" t="str">
        <x:f>IF(AND(W31=1,C31="A"),I31,"")</x:f>
      </x:c>
      <x:c r="AD31" s="38" t="str">
        <x:f>IF(AND(W31=1,C31="B"),I31,"")</x:f>
      </x:c>
      <x:c r="AE31" s="36" t="str">
        <x:f>IF(AND(W31=1,C31="A",ISNUMBER(S31)),S31,"")</x:f>
      </x:c>
      <x:c r="AF31" s="36" t="str">
        <x:f>IF(AND(W31=1,C31="B",ISNUMBER(S31)),S31,"")</x:f>
      </x:c>
    </x:row>
    <x:row r="32" ht="23" customHeight="1">
      <x:c r="A32" s="20"/>
      <x:c r="B32" s="20"/>
      <x:c r="C32" s="20"/>
      <x:c r="D32" s="20"/>
      <x:c r="E32" s="28"/>
      <x:c r="F32" s="28"/>
      <x:c r="G32" s="20"/>
      <x:c r="H32" s="30"/>
      <x:c r="I32" s="32"/>
      <x:c r="J32" s="32"/>
      <x:c r="K32" s="30"/>
      <x:c r="L32" s="30"/>
      <x:c r="M32" s="32"/>
      <x:c r="N32" s="32"/>
      <x:c r="O32" s="24"/>
      <x:c r="P32" s="24"/>
      <x:c r="Q32" s="34" t="str">
        <x:f>IF(AND(ISNUMBER(E32),ISNUMBER(F32)),(F32-E32)*24,"")</x:f>
      </x:c>
      <x:c r="R32" s="34" t="str">
        <x:f>IF(AND(ISNUMBER(K32),K32&gt;=0,OR(L32="sec",L32="min")),K32*IF(L32="min",60,1),"")</x:f>
      </x:c>
      <x:c r="S32" s="36" t="str">
        <x:f>IF(AND(W32=1,ISNUMBER(R32),H32&gt;0),R32/H32,"")</x:f>
      </x:c>
      <x:c r="T32" s="34" t="str">
        <x:f>IF(AND(W32=1,ISNUMBER(M32),ISNUMBER(J32),J32&gt;0),M32/J32*1000,"")</x:f>
      </x:c>
      <x:c r="U32" s="34" t="str">
        <x:f>IF(AND(W32=1,ISNUMBER(N32),ISNUMBER(J32),J32&gt;0),N32/J32*1000,"")</x:f>
      </x:c>
      <x:c r="V32" s="22" t="str">
        <x:f>IF(A32="","",IF(COUNTIF($A$6:$A$69,A32)&gt;1,"INVALID: duplicate ID",IF(OR(ISBLANK(E32),ISBLANK(F32),ISBLANK(H32),ISBLANK(I32),C32="",D32="",G32=""),"WAIT: required fields",IF(COUNT(E32:F32,H32:I32)&lt;4,"INVALID: data type",IFERROR(IF(OR(H32&lt;=0,I32&lt;0,F32&lt;E32,AND(NOT(ISBLANK(J32)),OR(NOT(ISNUMBER(J32)),J32&lt;0)),AND(NOT(ISBLANK(K32)),OR(NOT(ISNUMBER(K32)),K32&lt;0)),AND(NOT(ISBLANK(M32)),OR(NOT(ISNUMBER(M32)),M32&lt;0)),AND(NOT(ISBLANK(N32)),OR(NOT(ISNUMBER(N32)),N32&lt;0)),AND(NOT(ISBLANK(K32)),NOT(OR(L32="sec",L32="min"))),NOT(OR(C32="A",C32="B")),NOT(OR(D32="Explore",D32="Retest")),NOT(OR(G32="Organic",G32="Paid",G32="Mixed"))),"INVALID: value/unit",IF(OR(D32&lt;&gt;Start!$B$8,G32&lt;&gt;Start!$B$9,ABS(Q32-Start!$B$6)&gt;Start!$B$7),"EXCLUDED","INCLUDED")),"INVALID: value/unit")))))</x:f>
      </x:c>
      <x:c r="W32" s="22" t="n">
        <x:f>IF(V32="INCLUDED",1,0)</x:f>
        <x:v>0</x:v>
      </x:c>
      <x:c r="X32" s="38" t="str">
        <x:f>IF(W32=1,I32,"")</x:f>
      </x:c>
      <x:c r="Y32" s="38" t="str">
        <x:f>IF(AND(W32=1,ISNUMBER(M32),ISNUMBER(J32),J32&gt;0),M32,"")</x:f>
      </x:c>
      <x:c r="Z32" s="38" t="str">
        <x:f>IF(AND(W32=1,ISNUMBER(M32),ISNUMBER(J32),J32&gt;0),J32,"")</x:f>
      </x:c>
      <x:c r="AA32" s="38" t="str">
        <x:f>IF(AND(W32=1,ISNUMBER(N32),ISNUMBER(J32),J32&gt;0),N32,"")</x:f>
      </x:c>
      <x:c r="AB32" s="38" t="str">
        <x:f>IF(AND(W32=1,ISNUMBER(N32),ISNUMBER(J32),J32&gt;0),J32,"")</x:f>
      </x:c>
      <x:c r="AC32" s="38" t="str">
        <x:f>IF(AND(W32=1,C32="A"),I32,"")</x:f>
      </x:c>
      <x:c r="AD32" s="38" t="str">
        <x:f>IF(AND(W32=1,C32="B"),I32,"")</x:f>
      </x:c>
      <x:c r="AE32" s="36" t="str">
        <x:f>IF(AND(W32=1,C32="A",ISNUMBER(S32)),S32,"")</x:f>
      </x:c>
      <x:c r="AF32" s="36" t="str">
        <x:f>IF(AND(W32=1,C32="B",ISNUMBER(S32)),S32,"")</x:f>
      </x:c>
    </x:row>
    <x:row r="33" ht="23" customHeight="1">
      <x:c r="A33" s="20"/>
      <x:c r="B33" s="20"/>
      <x:c r="C33" s="20"/>
      <x:c r="D33" s="20"/>
      <x:c r="E33" s="28"/>
      <x:c r="F33" s="28"/>
      <x:c r="G33" s="20"/>
      <x:c r="H33" s="30"/>
      <x:c r="I33" s="32"/>
      <x:c r="J33" s="32"/>
      <x:c r="K33" s="30"/>
      <x:c r="L33" s="30"/>
      <x:c r="M33" s="32"/>
      <x:c r="N33" s="32"/>
      <x:c r="O33" s="24"/>
      <x:c r="P33" s="24"/>
      <x:c r="Q33" s="34" t="str">
        <x:f>IF(AND(ISNUMBER(E33),ISNUMBER(F33)),(F33-E33)*24,"")</x:f>
      </x:c>
      <x:c r="R33" s="34" t="str">
        <x:f>IF(AND(ISNUMBER(K33),K33&gt;=0,OR(L33="sec",L33="min")),K33*IF(L33="min",60,1),"")</x:f>
      </x:c>
      <x:c r="S33" s="36" t="str">
        <x:f>IF(AND(W33=1,ISNUMBER(R33),H33&gt;0),R33/H33,"")</x:f>
      </x:c>
      <x:c r="T33" s="34" t="str">
        <x:f>IF(AND(W33=1,ISNUMBER(M33),ISNUMBER(J33),J33&gt;0),M33/J33*1000,"")</x:f>
      </x:c>
      <x:c r="U33" s="34" t="str">
        <x:f>IF(AND(W33=1,ISNUMBER(N33),ISNUMBER(J33),J33&gt;0),N33/J33*1000,"")</x:f>
      </x:c>
      <x:c r="V33" s="22" t="str">
        <x:f>IF(A33="","",IF(COUNTIF($A$6:$A$69,A33)&gt;1,"INVALID: duplicate ID",IF(OR(ISBLANK(E33),ISBLANK(F33),ISBLANK(H33),ISBLANK(I33),C33="",D33="",G33=""),"WAIT: required fields",IF(COUNT(E33:F33,H33:I33)&lt;4,"INVALID: data type",IFERROR(IF(OR(H33&lt;=0,I33&lt;0,F33&lt;E33,AND(NOT(ISBLANK(J33)),OR(NOT(ISNUMBER(J33)),J33&lt;0)),AND(NOT(ISBLANK(K33)),OR(NOT(ISNUMBER(K33)),K33&lt;0)),AND(NOT(ISBLANK(M33)),OR(NOT(ISNUMBER(M33)),M33&lt;0)),AND(NOT(ISBLANK(N33)),OR(NOT(ISNUMBER(N33)),N33&lt;0)),AND(NOT(ISBLANK(K33)),NOT(OR(L33="sec",L33="min"))),NOT(OR(C33="A",C33="B")),NOT(OR(D33="Explore",D33="Retest")),NOT(OR(G33="Organic",G33="Paid",G33="Mixed"))),"INVALID: value/unit",IF(OR(D33&lt;&gt;Start!$B$8,G33&lt;&gt;Start!$B$9,ABS(Q33-Start!$B$6)&gt;Start!$B$7),"EXCLUDED","INCLUDED")),"INVALID: value/unit")))))</x:f>
      </x:c>
      <x:c r="W33" s="22" t="n">
        <x:f>IF(V33="INCLUDED",1,0)</x:f>
        <x:v>0</x:v>
      </x:c>
      <x:c r="X33" s="38" t="str">
        <x:f>IF(W33=1,I33,"")</x:f>
      </x:c>
      <x:c r="Y33" s="38" t="str">
        <x:f>IF(AND(W33=1,ISNUMBER(M33),ISNUMBER(J33),J33&gt;0),M33,"")</x:f>
      </x:c>
      <x:c r="Z33" s="38" t="str">
        <x:f>IF(AND(W33=1,ISNUMBER(M33),ISNUMBER(J33),J33&gt;0),J33,"")</x:f>
      </x:c>
      <x:c r="AA33" s="38" t="str">
        <x:f>IF(AND(W33=1,ISNUMBER(N33),ISNUMBER(J33),J33&gt;0),N33,"")</x:f>
      </x:c>
      <x:c r="AB33" s="38" t="str">
        <x:f>IF(AND(W33=1,ISNUMBER(N33),ISNUMBER(J33),J33&gt;0),J33,"")</x:f>
      </x:c>
      <x:c r="AC33" s="38" t="str">
        <x:f>IF(AND(W33=1,C33="A"),I33,"")</x:f>
      </x:c>
      <x:c r="AD33" s="38" t="str">
        <x:f>IF(AND(W33=1,C33="B"),I33,"")</x:f>
      </x:c>
      <x:c r="AE33" s="36" t="str">
        <x:f>IF(AND(W33=1,C33="A",ISNUMBER(S33)),S33,"")</x:f>
      </x:c>
      <x:c r="AF33" s="36" t="str">
        <x:f>IF(AND(W33=1,C33="B",ISNUMBER(S33)),S33,"")</x:f>
      </x:c>
    </x:row>
    <x:row r="34" ht="23" customHeight="1">
      <x:c r="A34" s="20"/>
      <x:c r="B34" s="20"/>
      <x:c r="C34" s="20"/>
      <x:c r="D34" s="20"/>
      <x:c r="E34" s="28"/>
      <x:c r="F34" s="28"/>
      <x:c r="G34" s="20"/>
      <x:c r="H34" s="30"/>
      <x:c r="I34" s="32"/>
      <x:c r="J34" s="32"/>
      <x:c r="K34" s="30"/>
      <x:c r="L34" s="30"/>
      <x:c r="M34" s="32"/>
      <x:c r="N34" s="32"/>
      <x:c r="O34" s="24"/>
      <x:c r="P34" s="24"/>
      <x:c r="Q34" s="34" t="str">
        <x:f>IF(AND(ISNUMBER(E34),ISNUMBER(F34)),(F34-E34)*24,"")</x:f>
      </x:c>
      <x:c r="R34" s="34" t="str">
        <x:f>IF(AND(ISNUMBER(K34),K34&gt;=0,OR(L34="sec",L34="min")),K34*IF(L34="min",60,1),"")</x:f>
      </x:c>
      <x:c r="S34" s="36" t="str">
        <x:f>IF(AND(W34=1,ISNUMBER(R34),H34&gt;0),R34/H34,"")</x:f>
      </x:c>
      <x:c r="T34" s="34" t="str">
        <x:f>IF(AND(W34=1,ISNUMBER(M34),ISNUMBER(J34),J34&gt;0),M34/J34*1000,"")</x:f>
      </x:c>
      <x:c r="U34" s="34" t="str">
        <x:f>IF(AND(W34=1,ISNUMBER(N34),ISNUMBER(J34),J34&gt;0),N34/J34*1000,"")</x:f>
      </x:c>
      <x:c r="V34" s="22" t="str">
        <x:f>IF(A34="","",IF(COUNTIF($A$6:$A$69,A34)&gt;1,"INVALID: duplicate ID",IF(OR(ISBLANK(E34),ISBLANK(F34),ISBLANK(H34),ISBLANK(I34),C34="",D34="",G34=""),"WAIT: required fields",IF(COUNT(E34:F34,H34:I34)&lt;4,"INVALID: data type",IFERROR(IF(OR(H34&lt;=0,I34&lt;0,F34&lt;E34,AND(NOT(ISBLANK(J34)),OR(NOT(ISNUMBER(J34)),J34&lt;0)),AND(NOT(ISBLANK(K34)),OR(NOT(ISNUMBER(K34)),K34&lt;0)),AND(NOT(ISBLANK(M34)),OR(NOT(ISNUMBER(M34)),M34&lt;0)),AND(NOT(ISBLANK(N34)),OR(NOT(ISNUMBER(N34)),N34&lt;0)),AND(NOT(ISBLANK(K34)),NOT(OR(L34="sec",L34="min"))),NOT(OR(C34="A",C34="B")),NOT(OR(D34="Explore",D34="Retest")),NOT(OR(G34="Organic",G34="Paid",G34="Mixed"))),"INVALID: value/unit",IF(OR(D34&lt;&gt;Start!$B$8,G34&lt;&gt;Start!$B$9,ABS(Q34-Start!$B$6)&gt;Start!$B$7),"EXCLUDED","INCLUDED")),"INVALID: value/unit")))))</x:f>
      </x:c>
      <x:c r="W34" s="22" t="n">
        <x:f>IF(V34="INCLUDED",1,0)</x:f>
        <x:v>0</x:v>
      </x:c>
      <x:c r="X34" s="38" t="str">
        <x:f>IF(W34=1,I34,"")</x:f>
      </x:c>
      <x:c r="Y34" s="38" t="str">
        <x:f>IF(AND(W34=1,ISNUMBER(M34),ISNUMBER(J34),J34&gt;0),M34,"")</x:f>
      </x:c>
      <x:c r="Z34" s="38" t="str">
        <x:f>IF(AND(W34=1,ISNUMBER(M34),ISNUMBER(J34),J34&gt;0),J34,"")</x:f>
      </x:c>
      <x:c r="AA34" s="38" t="str">
        <x:f>IF(AND(W34=1,ISNUMBER(N34),ISNUMBER(J34),J34&gt;0),N34,"")</x:f>
      </x:c>
      <x:c r="AB34" s="38" t="str">
        <x:f>IF(AND(W34=1,ISNUMBER(N34),ISNUMBER(J34),J34&gt;0),J34,"")</x:f>
      </x:c>
      <x:c r="AC34" s="38" t="str">
        <x:f>IF(AND(W34=1,C34="A"),I34,"")</x:f>
      </x:c>
      <x:c r="AD34" s="38" t="str">
        <x:f>IF(AND(W34=1,C34="B"),I34,"")</x:f>
      </x:c>
      <x:c r="AE34" s="36" t="str">
        <x:f>IF(AND(W34=1,C34="A",ISNUMBER(S34)),S34,"")</x:f>
      </x:c>
      <x:c r="AF34" s="36" t="str">
        <x:f>IF(AND(W34=1,C34="B",ISNUMBER(S34)),S34,"")</x:f>
      </x:c>
    </x:row>
    <x:row r="35" ht="23" customHeight="1">
      <x:c r="A35" s="20"/>
      <x:c r="B35" s="20"/>
      <x:c r="C35" s="20"/>
      <x:c r="D35" s="20"/>
      <x:c r="E35" s="28"/>
      <x:c r="F35" s="28"/>
      <x:c r="G35" s="20"/>
      <x:c r="H35" s="30"/>
      <x:c r="I35" s="32"/>
      <x:c r="J35" s="32"/>
      <x:c r="K35" s="30"/>
      <x:c r="L35" s="30"/>
      <x:c r="M35" s="32"/>
      <x:c r="N35" s="32"/>
      <x:c r="O35" s="24"/>
      <x:c r="P35" s="24"/>
      <x:c r="Q35" s="34" t="str">
        <x:f>IF(AND(ISNUMBER(E35),ISNUMBER(F35)),(F35-E35)*24,"")</x:f>
      </x:c>
      <x:c r="R35" s="34" t="str">
        <x:f>IF(AND(ISNUMBER(K35),K35&gt;=0,OR(L35="sec",L35="min")),K35*IF(L35="min",60,1),"")</x:f>
      </x:c>
      <x:c r="S35" s="36" t="str">
        <x:f>IF(AND(W35=1,ISNUMBER(R35),H35&gt;0),R35/H35,"")</x:f>
      </x:c>
      <x:c r="T35" s="34" t="str">
        <x:f>IF(AND(W35=1,ISNUMBER(M35),ISNUMBER(J35),J35&gt;0),M35/J35*1000,"")</x:f>
      </x:c>
      <x:c r="U35" s="34" t="str">
        <x:f>IF(AND(W35=1,ISNUMBER(N35),ISNUMBER(J35),J35&gt;0),N35/J35*1000,"")</x:f>
      </x:c>
      <x:c r="V35" s="22" t="str">
        <x:f>IF(A35="","",IF(COUNTIF($A$6:$A$69,A35)&gt;1,"INVALID: duplicate ID",IF(OR(ISBLANK(E35),ISBLANK(F35),ISBLANK(H35),ISBLANK(I35),C35="",D35="",G35=""),"WAIT: required fields",IF(COUNT(E35:F35,H35:I35)&lt;4,"INVALID: data type",IFERROR(IF(OR(H35&lt;=0,I35&lt;0,F35&lt;E35,AND(NOT(ISBLANK(J35)),OR(NOT(ISNUMBER(J35)),J35&lt;0)),AND(NOT(ISBLANK(K35)),OR(NOT(ISNUMBER(K35)),K35&lt;0)),AND(NOT(ISBLANK(M35)),OR(NOT(ISNUMBER(M35)),M35&lt;0)),AND(NOT(ISBLANK(N35)),OR(NOT(ISNUMBER(N35)),N35&lt;0)),AND(NOT(ISBLANK(K35)),NOT(OR(L35="sec",L35="min"))),NOT(OR(C35="A",C35="B")),NOT(OR(D35="Explore",D35="Retest")),NOT(OR(G35="Organic",G35="Paid",G35="Mixed"))),"INVALID: value/unit",IF(OR(D35&lt;&gt;Start!$B$8,G35&lt;&gt;Start!$B$9,ABS(Q35-Start!$B$6)&gt;Start!$B$7),"EXCLUDED","INCLUDED")),"INVALID: value/unit")))))</x:f>
      </x:c>
      <x:c r="W35" s="22" t="n">
        <x:f>IF(V35="INCLUDED",1,0)</x:f>
        <x:v>0</x:v>
      </x:c>
      <x:c r="X35" s="38" t="str">
        <x:f>IF(W35=1,I35,"")</x:f>
      </x:c>
      <x:c r="Y35" s="38" t="str">
        <x:f>IF(AND(W35=1,ISNUMBER(M35),ISNUMBER(J35),J35&gt;0),M35,"")</x:f>
      </x:c>
      <x:c r="Z35" s="38" t="str">
        <x:f>IF(AND(W35=1,ISNUMBER(M35),ISNUMBER(J35),J35&gt;0),J35,"")</x:f>
      </x:c>
      <x:c r="AA35" s="38" t="str">
        <x:f>IF(AND(W35=1,ISNUMBER(N35),ISNUMBER(J35),J35&gt;0),N35,"")</x:f>
      </x:c>
      <x:c r="AB35" s="38" t="str">
        <x:f>IF(AND(W35=1,ISNUMBER(N35),ISNUMBER(J35),J35&gt;0),J35,"")</x:f>
      </x:c>
      <x:c r="AC35" s="38" t="str">
        <x:f>IF(AND(W35=1,C35="A"),I35,"")</x:f>
      </x:c>
      <x:c r="AD35" s="38" t="str">
        <x:f>IF(AND(W35=1,C35="B"),I35,"")</x:f>
      </x:c>
      <x:c r="AE35" s="36" t="str">
        <x:f>IF(AND(W35=1,C35="A",ISNUMBER(S35)),S35,"")</x:f>
      </x:c>
      <x:c r="AF35" s="36" t="str">
        <x:f>IF(AND(W35=1,C35="B",ISNUMBER(S35)),S35,"")</x:f>
      </x:c>
    </x:row>
    <x:row r="36" ht="23" customHeight="1">
      <x:c r="A36" s="20"/>
      <x:c r="B36" s="20"/>
      <x:c r="C36" s="20"/>
      <x:c r="D36" s="20"/>
      <x:c r="E36" s="28"/>
      <x:c r="F36" s="28"/>
      <x:c r="G36" s="20"/>
      <x:c r="H36" s="30"/>
      <x:c r="I36" s="32"/>
      <x:c r="J36" s="32"/>
      <x:c r="K36" s="30"/>
      <x:c r="L36" s="30"/>
      <x:c r="M36" s="32"/>
      <x:c r="N36" s="32"/>
      <x:c r="O36" s="24"/>
      <x:c r="P36" s="24"/>
      <x:c r="Q36" s="34" t="str">
        <x:f>IF(AND(ISNUMBER(E36),ISNUMBER(F36)),(F36-E36)*24,"")</x:f>
      </x:c>
      <x:c r="R36" s="34" t="str">
        <x:f>IF(AND(ISNUMBER(K36),K36&gt;=0,OR(L36="sec",L36="min")),K36*IF(L36="min",60,1),"")</x:f>
      </x:c>
      <x:c r="S36" s="36" t="str">
        <x:f>IF(AND(W36=1,ISNUMBER(R36),H36&gt;0),R36/H36,"")</x:f>
      </x:c>
      <x:c r="T36" s="34" t="str">
        <x:f>IF(AND(W36=1,ISNUMBER(M36),ISNUMBER(J36),J36&gt;0),M36/J36*1000,"")</x:f>
      </x:c>
      <x:c r="U36" s="34" t="str">
        <x:f>IF(AND(W36=1,ISNUMBER(N36),ISNUMBER(J36),J36&gt;0),N36/J36*1000,"")</x:f>
      </x:c>
      <x:c r="V36" s="22" t="str">
        <x:f>IF(A36="","",IF(COUNTIF($A$6:$A$69,A36)&gt;1,"INVALID: duplicate ID",IF(OR(ISBLANK(E36),ISBLANK(F36),ISBLANK(H36),ISBLANK(I36),C36="",D36="",G36=""),"WAIT: required fields",IF(COUNT(E36:F36,H36:I36)&lt;4,"INVALID: data type",IFERROR(IF(OR(H36&lt;=0,I36&lt;0,F36&lt;E36,AND(NOT(ISBLANK(J36)),OR(NOT(ISNUMBER(J36)),J36&lt;0)),AND(NOT(ISBLANK(K36)),OR(NOT(ISNUMBER(K36)),K36&lt;0)),AND(NOT(ISBLANK(M36)),OR(NOT(ISNUMBER(M36)),M36&lt;0)),AND(NOT(ISBLANK(N36)),OR(NOT(ISNUMBER(N36)),N36&lt;0)),AND(NOT(ISBLANK(K36)),NOT(OR(L36="sec",L36="min"))),NOT(OR(C36="A",C36="B")),NOT(OR(D36="Explore",D36="Retest")),NOT(OR(G36="Organic",G36="Paid",G36="Mixed"))),"INVALID: value/unit",IF(OR(D36&lt;&gt;Start!$B$8,G36&lt;&gt;Start!$B$9,ABS(Q36-Start!$B$6)&gt;Start!$B$7),"EXCLUDED","INCLUDED")),"INVALID: value/unit")))))</x:f>
      </x:c>
      <x:c r="W36" s="22" t="n">
        <x:f>IF(V36="INCLUDED",1,0)</x:f>
        <x:v>0</x:v>
      </x:c>
      <x:c r="X36" s="38" t="str">
        <x:f>IF(W36=1,I36,"")</x:f>
      </x:c>
      <x:c r="Y36" s="38" t="str">
        <x:f>IF(AND(W36=1,ISNUMBER(M36),ISNUMBER(J36),J36&gt;0),M36,"")</x:f>
      </x:c>
      <x:c r="Z36" s="38" t="str">
        <x:f>IF(AND(W36=1,ISNUMBER(M36),ISNUMBER(J36),J36&gt;0),J36,"")</x:f>
      </x:c>
      <x:c r="AA36" s="38" t="str">
        <x:f>IF(AND(W36=1,ISNUMBER(N36),ISNUMBER(J36),J36&gt;0),N36,"")</x:f>
      </x:c>
      <x:c r="AB36" s="38" t="str">
        <x:f>IF(AND(W36=1,ISNUMBER(N36),ISNUMBER(J36),J36&gt;0),J36,"")</x:f>
      </x:c>
      <x:c r="AC36" s="38" t="str">
        <x:f>IF(AND(W36=1,C36="A"),I36,"")</x:f>
      </x:c>
      <x:c r="AD36" s="38" t="str">
        <x:f>IF(AND(W36=1,C36="B"),I36,"")</x:f>
      </x:c>
      <x:c r="AE36" s="36" t="str">
        <x:f>IF(AND(W36=1,C36="A",ISNUMBER(S36)),S36,"")</x:f>
      </x:c>
      <x:c r="AF36" s="36" t="str">
        <x:f>IF(AND(W36=1,C36="B",ISNUMBER(S36)),S36,"")</x:f>
      </x:c>
    </x:row>
    <x:row r="37" ht="23" customHeight="1">
      <x:c r="A37" s="20"/>
      <x:c r="B37" s="20"/>
      <x:c r="C37" s="20"/>
      <x:c r="D37" s="20"/>
      <x:c r="E37" s="28"/>
      <x:c r="F37" s="28"/>
      <x:c r="G37" s="20"/>
      <x:c r="H37" s="30"/>
      <x:c r="I37" s="32"/>
      <x:c r="J37" s="32"/>
      <x:c r="K37" s="30"/>
      <x:c r="L37" s="30"/>
      <x:c r="M37" s="32"/>
      <x:c r="N37" s="32"/>
      <x:c r="O37" s="24"/>
      <x:c r="P37" s="24"/>
      <x:c r="Q37" s="34" t="str">
        <x:f>IF(AND(ISNUMBER(E37),ISNUMBER(F37)),(F37-E37)*24,"")</x:f>
      </x:c>
      <x:c r="R37" s="34" t="str">
        <x:f>IF(AND(ISNUMBER(K37),K37&gt;=0,OR(L37="sec",L37="min")),K37*IF(L37="min",60,1),"")</x:f>
      </x:c>
      <x:c r="S37" s="36" t="str">
        <x:f>IF(AND(W37=1,ISNUMBER(R37),H37&gt;0),R37/H37,"")</x:f>
      </x:c>
      <x:c r="T37" s="34" t="str">
        <x:f>IF(AND(W37=1,ISNUMBER(M37),ISNUMBER(J37),J37&gt;0),M37/J37*1000,"")</x:f>
      </x:c>
      <x:c r="U37" s="34" t="str">
        <x:f>IF(AND(W37=1,ISNUMBER(N37),ISNUMBER(J37),J37&gt;0),N37/J37*1000,"")</x:f>
      </x:c>
      <x:c r="V37" s="22" t="str">
        <x:f>IF(A37="","",IF(COUNTIF($A$6:$A$69,A37)&gt;1,"INVALID: duplicate ID",IF(OR(ISBLANK(E37),ISBLANK(F37),ISBLANK(H37),ISBLANK(I37),C37="",D37="",G37=""),"WAIT: required fields",IF(COUNT(E37:F37,H37:I37)&lt;4,"INVALID: data type",IFERROR(IF(OR(H37&lt;=0,I37&lt;0,F37&lt;E37,AND(NOT(ISBLANK(J37)),OR(NOT(ISNUMBER(J37)),J37&lt;0)),AND(NOT(ISBLANK(K37)),OR(NOT(ISNUMBER(K37)),K37&lt;0)),AND(NOT(ISBLANK(M37)),OR(NOT(ISNUMBER(M37)),M37&lt;0)),AND(NOT(ISBLANK(N37)),OR(NOT(ISNUMBER(N37)),N37&lt;0)),AND(NOT(ISBLANK(K37)),NOT(OR(L37="sec",L37="min"))),NOT(OR(C37="A",C37="B")),NOT(OR(D37="Explore",D37="Retest")),NOT(OR(G37="Organic",G37="Paid",G37="Mixed"))),"INVALID: value/unit",IF(OR(D37&lt;&gt;Start!$B$8,G37&lt;&gt;Start!$B$9,ABS(Q37-Start!$B$6)&gt;Start!$B$7),"EXCLUDED","INCLUDED")),"INVALID: value/unit")))))</x:f>
      </x:c>
      <x:c r="W37" s="22" t="n">
        <x:f>IF(V37="INCLUDED",1,0)</x:f>
        <x:v>0</x:v>
      </x:c>
      <x:c r="X37" s="38" t="str">
        <x:f>IF(W37=1,I37,"")</x:f>
      </x:c>
      <x:c r="Y37" s="38" t="str">
        <x:f>IF(AND(W37=1,ISNUMBER(M37),ISNUMBER(J37),J37&gt;0),M37,"")</x:f>
      </x:c>
      <x:c r="Z37" s="38" t="str">
        <x:f>IF(AND(W37=1,ISNUMBER(M37),ISNUMBER(J37),J37&gt;0),J37,"")</x:f>
      </x:c>
      <x:c r="AA37" s="38" t="str">
        <x:f>IF(AND(W37=1,ISNUMBER(N37),ISNUMBER(J37),J37&gt;0),N37,"")</x:f>
      </x:c>
      <x:c r="AB37" s="38" t="str">
        <x:f>IF(AND(W37=1,ISNUMBER(N37),ISNUMBER(J37),J37&gt;0),J37,"")</x:f>
      </x:c>
      <x:c r="AC37" s="38" t="str">
        <x:f>IF(AND(W37=1,C37="A"),I37,"")</x:f>
      </x:c>
      <x:c r="AD37" s="38" t="str">
        <x:f>IF(AND(W37=1,C37="B"),I37,"")</x:f>
      </x:c>
      <x:c r="AE37" s="36" t="str">
        <x:f>IF(AND(W37=1,C37="A",ISNUMBER(S37)),S37,"")</x:f>
      </x:c>
      <x:c r="AF37" s="36" t="str">
        <x:f>IF(AND(W37=1,C37="B",ISNUMBER(S37)),S37,"")</x:f>
      </x:c>
    </x:row>
    <x:row r="38" ht="23" customHeight="1">
      <x:c r="A38" s="20"/>
      <x:c r="B38" s="20"/>
      <x:c r="C38" s="20"/>
      <x:c r="D38" s="20"/>
      <x:c r="E38" s="28"/>
      <x:c r="F38" s="28"/>
      <x:c r="G38" s="20"/>
      <x:c r="H38" s="30"/>
      <x:c r="I38" s="32"/>
      <x:c r="J38" s="32"/>
      <x:c r="K38" s="30"/>
      <x:c r="L38" s="30"/>
      <x:c r="M38" s="32"/>
      <x:c r="N38" s="32"/>
      <x:c r="O38" s="24"/>
      <x:c r="P38" s="24"/>
      <x:c r="Q38" s="34" t="str">
        <x:f>IF(AND(ISNUMBER(E38),ISNUMBER(F38)),(F38-E38)*24,"")</x:f>
      </x:c>
      <x:c r="R38" s="34" t="str">
        <x:f>IF(AND(ISNUMBER(K38),K38&gt;=0,OR(L38="sec",L38="min")),K38*IF(L38="min",60,1),"")</x:f>
      </x:c>
      <x:c r="S38" s="36" t="str">
        <x:f>IF(AND(W38=1,ISNUMBER(R38),H38&gt;0),R38/H38,"")</x:f>
      </x:c>
      <x:c r="T38" s="34" t="str">
        <x:f>IF(AND(W38=1,ISNUMBER(M38),ISNUMBER(J38),J38&gt;0),M38/J38*1000,"")</x:f>
      </x:c>
      <x:c r="U38" s="34" t="str">
        <x:f>IF(AND(W38=1,ISNUMBER(N38),ISNUMBER(J38),J38&gt;0),N38/J38*1000,"")</x:f>
      </x:c>
      <x:c r="V38" s="22" t="str">
        <x:f>IF(A38="","",IF(COUNTIF($A$6:$A$69,A38)&gt;1,"INVALID: duplicate ID",IF(OR(ISBLANK(E38),ISBLANK(F38),ISBLANK(H38),ISBLANK(I38),C38="",D38="",G38=""),"WAIT: required fields",IF(COUNT(E38:F38,H38:I38)&lt;4,"INVALID: data type",IFERROR(IF(OR(H38&lt;=0,I38&lt;0,F38&lt;E38,AND(NOT(ISBLANK(J38)),OR(NOT(ISNUMBER(J38)),J38&lt;0)),AND(NOT(ISBLANK(K38)),OR(NOT(ISNUMBER(K38)),K38&lt;0)),AND(NOT(ISBLANK(M38)),OR(NOT(ISNUMBER(M38)),M38&lt;0)),AND(NOT(ISBLANK(N38)),OR(NOT(ISNUMBER(N38)),N38&lt;0)),AND(NOT(ISBLANK(K38)),NOT(OR(L38="sec",L38="min"))),NOT(OR(C38="A",C38="B")),NOT(OR(D38="Explore",D38="Retest")),NOT(OR(G38="Organic",G38="Paid",G38="Mixed"))),"INVALID: value/unit",IF(OR(D38&lt;&gt;Start!$B$8,G38&lt;&gt;Start!$B$9,ABS(Q38-Start!$B$6)&gt;Start!$B$7),"EXCLUDED","INCLUDED")),"INVALID: value/unit")))))</x:f>
      </x:c>
      <x:c r="W38" s="22" t="n">
        <x:f>IF(V38="INCLUDED",1,0)</x:f>
        <x:v>0</x:v>
      </x:c>
      <x:c r="X38" s="38" t="str">
        <x:f>IF(W38=1,I38,"")</x:f>
      </x:c>
      <x:c r="Y38" s="38" t="str">
        <x:f>IF(AND(W38=1,ISNUMBER(M38),ISNUMBER(J38),J38&gt;0),M38,"")</x:f>
      </x:c>
      <x:c r="Z38" s="38" t="str">
        <x:f>IF(AND(W38=1,ISNUMBER(M38),ISNUMBER(J38),J38&gt;0),J38,"")</x:f>
      </x:c>
      <x:c r="AA38" s="38" t="str">
        <x:f>IF(AND(W38=1,ISNUMBER(N38),ISNUMBER(J38),J38&gt;0),N38,"")</x:f>
      </x:c>
      <x:c r="AB38" s="38" t="str">
        <x:f>IF(AND(W38=1,ISNUMBER(N38),ISNUMBER(J38),J38&gt;0),J38,"")</x:f>
      </x:c>
      <x:c r="AC38" s="38" t="str">
        <x:f>IF(AND(W38=1,C38="A"),I38,"")</x:f>
      </x:c>
      <x:c r="AD38" s="38" t="str">
        <x:f>IF(AND(W38=1,C38="B"),I38,"")</x:f>
      </x:c>
      <x:c r="AE38" s="36" t="str">
        <x:f>IF(AND(W38=1,C38="A",ISNUMBER(S38)),S38,"")</x:f>
      </x:c>
      <x:c r="AF38" s="36" t="str">
        <x:f>IF(AND(W38=1,C38="B",ISNUMBER(S38)),S38,"")</x:f>
      </x:c>
    </x:row>
    <x:row r="39" ht="23" customHeight="1">
      <x:c r="A39" s="20"/>
      <x:c r="B39" s="20"/>
      <x:c r="C39" s="20"/>
      <x:c r="D39" s="20"/>
      <x:c r="E39" s="28"/>
      <x:c r="F39" s="28"/>
      <x:c r="G39" s="20"/>
      <x:c r="H39" s="30"/>
      <x:c r="I39" s="32"/>
      <x:c r="J39" s="32"/>
      <x:c r="K39" s="30"/>
      <x:c r="L39" s="30"/>
      <x:c r="M39" s="32"/>
      <x:c r="N39" s="32"/>
      <x:c r="O39" s="24"/>
      <x:c r="P39" s="24"/>
      <x:c r="Q39" s="34" t="str">
        <x:f>IF(AND(ISNUMBER(E39),ISNUMBER(F39)),(F39-E39)*24,"")</x:f>
      </x:c>
      <x:c r="R39" s="34" t="str">
        <x:f>IF(AND(ISNUMBER(K39),K39&gt;=0,OR(L39="sec",L39="min")),K39*IF(L39="min",60,1),"")</x:f>
      </x:c>
      <x:c r="S39" s="36" t="str">
        <x:f>IF(AND(W39=1,ISNUMBER(R39),H39&gt;0),R39/H39,"")</x:f>
      </x:c>
      <x:c r="T39" s="34" t="str">
        <x:f>IF(AND(W39=1,ISNUMBER(M39),ISNUMBER(J39),J39&gt;0),M39/J39*1000,"")</x:f>
      </x:c>
      <x:c r="U39" s="34" t="str">
        <x:f>IF(AND(W39=1,ISNUMBER(N39),ISNUMBER(J39),J39&gt;0),N39/J39*1000,"")</x:f>
      </x:c>
      <x:c r="V39" s="22" t="str">
        <x:f>IF(A39="","",IF(COUNTIF($A$6:$A$69,A39)&gt;1,"INVALID: duplicate ID",IF(OR(ISBLANK(E39),ISBLANK(F39),ISBLANK(H39),ISBLANK(I39),C39="",D39="",G39=""),"WAIT: required fields",IF(COUNT(E39:F39,H39:I39)&lt;4,"INVALID: data type",IFERROR(IF(OR(H39&lt;=0,I39&lt;0,F39&lt;E39,AND(NOT(ISBLANK(J39)),OR(NOT(ISNUMBER(J39)),J39&lt;0)),AND(NOT(ISBLANK(K39)),OR(NOT(ISNUMBER(K39)),K39&lt;0)),AND(NOT(ISBLANK(M39)),OR(NOT(ISNUMBER(M39)),M39&lt;0)),AND(NOT(ISBLANK(N39)),OR(NOT(ISNUMBER(N39)),N39&lt;0)),AND(NOT(ISBLANK(K39)),NOT(OR(L39="sec",L39="min"))),NOT(OR(C39="A",C39="B")),NOT(OR(D39="Explore",D39="Retest")),NOT(OR(G39="Organic",G39="Paid",G39="Mixed"))),"INVALID: value/unit",IF(OR(D39&lt;&gt;Start!$B$8,G39&lt;&gt;Start!$B$9,ABS(Q39-Start!$B$6)&gt;Start!$B$7),"EXCLUDED","INCLUDED")),"INVALID: value/unit")))))</x:f>
      </x:c>
      <x:c r="W39" s="22" t="n">
        <x:f>IF(V39="INCLUDED",1,0)</x:f>
        <x:v>0</x:v>
      </x:c>
      <x:c r="X39" s="38" t="str">
        <x:f>IF(W39=1,I39,"")</x:f>
      </x:c>
      <x:c r="Y39" s="38" t="str">
        <x:f>IF(AND(W39=1,ISNUMBER(M39),ISNUMBER(J39),J39&gt;0),M39,"")</x:f>
      </x:c>
      <x:c r="Z39" s="38" t="str">
        <x:f>IF(AND(W39=1,ISNUMBER(M39),ISNUMBER(J39),J39&gt;0),J39,"")</x:f>
      </x:c>
      <x:c r="AA39" s="38" t="str">
        <x:f>IF(AND(W39=1,ISNUMBER(N39),ISNUMBER(J39),J39&gt;0),N39,"")</x:f>
      </x:c>
      <x:c r="AB39" s="38" t="str">
        <x:f>IF(AND(W39=1,ISNUMBER(N39),ISNUMBER(J39),J39&gt;0),J39,"")</x:f>
      </x:c>
      <x:c r="AC39" s="38" t="str">
        <x:f>IF(AND(W39=1,C39="A"),I39,"")</x:f>
      </x:c>
      <x:c r="AD39" s="38" t="str">
        <x:f>IF(AND(W39=1,C39="B"),I39,"")</x:f>
      </x:c>
      <x:c r="AE39" s="36" t="str">
        <x:f>IF(AND(W39=1,C39="A",ISNUMBER(S39)),S39,"")</x:f>
      </x:c>
      <x:c r="AF39" s="36" t="str">
        <x:f>IF(AND(W39=1,C39="B",ISNUMBER(S39)),S39,"")</x:f>
      </x:c>
    </x:row>
    <x:row r="40" ht="23" customHeight="1">
      <x:c r="A40" s="20"/>
      <x:c r="B40" s="20"/>
      <x:c r="C40" s="20"/>
      <x:c r="D40" s="20"/>
      <x:c r="E40" s="28"/>
      <x:c r="F40" s="28"/>
      <x:c r="G40" s="20"/>
      <x:c r="H40" s="30"/>
      <x:c r="I40" s="32"/>
      <x:c r="J40" s="32"/>
      <x:c r="K40" s="30"/>
      <x:c r="L40" s="30"/>
      <x:c r="M40" s="32"/>
      <x:c r="N40" s="32"/>
      <x:c r="O40" s="24"/>
      <x:c r="P40" s="24"/>
      <x:c r="Q40" s="34" t="str">
        <x:f>IF(AND(ISNUMBER(E40),ISNUMBER(F40)),(F40-E40)*24,"")</x:f>
      </x:c>
      <x:c r="R40" s="34" t="str">
        <x:f>IF(AND(ISNUMBER(K40),K40&gt;=0,OR(L40="sec",L40="min")),K40*IF(L40="min",60,1),"")</x:f>
      </x:c>
      <x:c r="S40" s="36" t="str">
        <x:f>IF(AND(W40=1,ISNUMBER(R40),H40&gt;0),R40/H40,"")</x:f>
      </x:c>
      <x:c r="T40" s="34" t="str">
        <x:f>IF(AND(W40=1,ISNUMBER(M40),ISNUMBER(J40),J40&gt;0),M40/J40*1000,"")</x:f>
      </x:c>
      <x:c r="U40" s="34" t="str">
        <x:f>IF(AND(W40=1,ISNUMBER(N40),ISNUMBER(J40),J40&gt;0),N40/J40*1000,"")</x:f>
      </x:c>
      <x:c r="V40" s="22" t="str">
        <x:f>IF(A40="","",IF(COUNTIF($A$6:$A$69,A40)&gt;1,"INVALID: duplicate ID",IF(OR(ISBLANK(E40),ISBLANK(F40),ISBLANK(H40),ISBLANK(I40),C40="",D40="",G40=""),"WAIT: required fields",IF(COUNT(E40:F40,H40:I40)&lt;4,"INVALID: data type",IFERROR(IF(OR(H40&lt;=0,I40&lt;0,F40&lt;E40,AND(NOT(ISBLANK(J40)),OR(NOT(ISNUMBER(J40)),J40&lt;0)),AND(NOT(ISBLANK(K40)),OR(NOT(ISNUMBER(K40)),K40&lt;0)),AND(NOT(ISBLANK(M40)),OR(NOT(ISNUMBER(M40)),M40&lt;0)),AND(NOT(ISBLANK(N40)),OR(NOT(ISNUMBER(N40)),N40&lt;0)),AND(NOT(ISBLANK(K40)),NOT(OR(L40="sec",L40="min"))),NOT(OR(C40="A",C40="B")),NOT(OR(D40="Explore",D40="Retest")),NOT(OR(G40="Organic",G40="Paid",G40="Mixed"))),"INVALID: value/unit",IF(OR(D40&lt;&gt;Start!$B$8,G40&lt;&gt;Start!$B$9,ABS(Q40-Start!$B$6)&gt;Start!$B$7),"EXCLUDED","INCLUDED")),"INVALID: value/unit")))))</x:f>
      </x:c>
      <x:c r="W40" s="22" t="n">
        <x:f>IF(V40="INCLUDED",1,0)</x:f>
        <x:v>0</x:v>
      </x:c>
      <x:c r="X40" s="38" t="str">
        <x:f>IF(W40=1,I40,"")</x:f>
      </x:c>
      <x:c r="Y40" s="38" t="str">
        <x:f>IF(AND(W40=1,ISNUMBER(M40),ISNUMBER(J40),J40&gt;0),M40,"")</x:f>
      </x:c>
      <x:c r="Z40" s="38" t="str">
        <x:f>IF(AND(W40=1,ISNUMBER(M40),ISNUMBER(J40),J40&gt;0),J40,"")</x:f>
      </x:c>
      <x:c r="AA40" s="38" t="str">
        <x:f>IF(AND(W40=1,ISNUMBER(N40),ISNUMBER(J40),J40&gt;0),N40,"")</x:f>
      </x:c>
      <x:c r="AB40" s="38" t="str">
        <x:f>IF(AND(W40=1,ISNUMBER(N40),ISNUMBER(J40),J40&gt;0),J40,"")</x:f>
      </x:c>
      <x:c r="AC40" s="38" t="str">
        <x:f>IF(AND(W40=1,C40="A"),I40,"")</x:f>
      </x:c>
      <x:c r="AD40" s="38" t="str">
        <x:f>IF(AND(W40=1,C40="B"),I40,"")</x:f>
      </x:c>
      <x:c r="AE40" s="36" t="str">
        <x:f>IF(AND(W40=1,C40="A",ISNUMBER(S40)),S40,"")</x:f>
      </x:c>
      <x:c r="AF40" s="36" t="str">
        <x:f>IF(AND(W40=1,C40="B",ISNUMBER(S40)),S40,"")</x:f>
      </x:c>
    </x:row>
    <x:row r="41" ht="23" customHeight="1">
      <x:c r="A41" s="20"/>
      <x:c r="B41" s="20"/>
      <x:c r="C41" s="20"/>
      <x:c r="D41" s="20"/>
      <x:c r="E41" s="28"/>
      <x:c r="F41" s="28"/>
      <x:c r="G41" s="20"/>
      <x:c r="H41" s="30"/>
      <x:c r="I41" s="32"/>
      <x:c r="J41" s="32"/>
      <x:c r="K41" s="30"/>
      <x:c r="L41" s="30"/>
      <x:c r="M41" s="32"/>
      <x:c r="N41" s="32"/>
      <x:c r="O41" s="24"/>
      <x:c r="P41" s="24"/>
      <x:c r="Q41" s="34" t="str">
        <x:f>IF(AND(ISNUMBER(E41),ISNUMBER(F41)),(F41-E41)*24,"")</x:f>
      </x:c>
      <x:c r="R41" s="34" t="str">
        <x:f>IF(AND(ISNUMBER(K41),K41&gt;=0,OR(L41="sec",L41="min")),K41*IF(L41="min",60,1),"")</x:f>
      </x:c>
      <x:c r="S41" s="36" t="str">
        <x:f>IF(AND(W41=1,ISNUMBER(R41),H41&gt;0),R41/H41,"")</x:f>
      </x:c>
      <x:c r="T41" s="34" t="str">
        <x:f>IF(AND(W41=1,ISNUMBER(M41),ISNUMBER(J41),J41&gt;0),M41/J41*1000,"")</x:f>
      </x:c>
      <x:c r="U41" s="34" t="str">
        <x:f>IF(AND(W41=1,ISNUMBER(N41),ISNUMBER(J41),J41&gt;0),N41/J41*1000,"")</x:f>
      </x:c>
      <x:c r="V41" s="22" t="str">
        <x:f>IF(A41="","",IF(COUNTIF($A$6:$A$69,A41)&gt;1,"INVALID: duplicate ID",IF(OR(ISBLANK(E41),ISBLANK(F41),ISBLANK(H41),ISBLANK(I41),C41="",D41="",G41=""),"WAIT: required fields",IF(COUNT(E41:F41,H41:I41)&lt;4,"INVALID: data type",IFERROR(IF(OR(H41&lt;=0,I41&lt;0,F41&lt;E41,AND(NOT(ISBLANK(J41)),OR(NOT(ISNUMBER(J41)),J41&lt;0)),AND(NOT(ISBLANK(K41)),OR(NOT(ISNUMBER(K41)),K41&lt;0)),AND(NOT(ISBLANK(M41)),OR(NOT(ISNUMBER(M41)),M41&lt;0)),AND(NOT(ISBLANK(N41)),OR(NOT(ISNUMBER(N41)),N41&lt;0)),AND(NOT(ISBLANK(K41)),NOT(OR(L41="sec",L41="min"))),NOT(OR(C41="A",C41="B")),NOT(OR(D41="Explore",D41="Retest")),NOT(OR(G41="Organic",G41="Paid",G41="Mixed"))),"INVALID: value/unit",IF(OR(D41&lt;&gt;Start!$B$8,G41&lt;&gt;Start!$B$9,ABS(Q41-Start!$B$6)&gt;Start!$B$7),"EXCLUDED","INCLUDED")),"INVALID: value/unit")))))</x:f>
      </x:c>
      <x:c r="W41" s="22" t="n">
        <x:f>IF(V41="INCLUDED",1,0)</x:f>
        <x:v>0</x:v>
      </x:c>
      <x:c r="X41" s="38" t="str">
        <x:f>IF(W41=1,I41,"")</x:f>
      </x:c>
      <x:c r="Y41" s="38" t="str">
        <x:f>IF(AND(W41=1,ISNUMBER(M41),ISNUMBER(J41),J41&gt;0),M41,"")</x:f>
      </x:c>
      <x:c r="Z41" s="38" t="str">
        <x:f>IF(AND(W41=1,ISNUMBER(M41),ISNUMBER(J41),J41&gt;0),J41,"")</x:f>
      </x:c>
      <x:c r="AA41" s="38" t="str">
        <x:f>IF(AND(W41=1,ISNUMBER(N41),ISNUMBER(J41),J41&gt;0),N41,"")</x:f>
      </x:c>
      <x:c r="AB41" s="38" t="str">
        <x:f>IF(AND(W41=1,ISNUMBER(N41),ISNUMBER(J41),J41&gt;0),J41,"")</x:f>
      </x:c>
      <x:c r="AC41" s="38" t="str">
        <x:f>IF(AND(W41=1,C41="A"),I41,"")</x:f>
      </x:c>
      <x:c r="AD41" s="38" t="str">
        <x:f>IF(AND(W41=1,C41="B"),I41,"")</x:f>
      </x:c>
      <x:c r="AE41" s="36" t="str">
        <x:f>IF(AND(W41=1,C41="A",ISNUMBER(S41)),S41,"")</x:f>
      </x:c>
      <x:c r="AF41" s="36" t="str">
        <x:f>IF(AND(W41=1,C41="B",ISNUMBER(S41)),S41,"")</x:f>
      </x:c>
    </x:row>
    <x:row r="42" ht="23" customHeight="1">
      <x:c r="A42" s="20"/>
      <x:c r="B42" s="20"/>
      <x:c r="C42" s="20"/>
      <x:c r="D42" s="20"/>
      <x:c r="E42" s="28"/>
      <x:c r="F42" s="28"/>
      <x:c r="G42" s="20"/>
      <x:c r="H42" s="30"/>
      <x:c r="I42" s="32"/>
      <x:c r="J42" s="32"/>
      <x:c r="K42" s="30"/>
      <x:c r="L42" s="30"/>
      <x:c r="M42" s="32"/>
      <x:c r="N42" s="32"/>
      <x:c r="O42" s="24"/>
      <x:c r="P42" s="24"/>
      <x:c r="Q42" s="34" t="str">
        <x:f>IF(AND(ISNUMBER(E42),ISNUMBER(F42)),(F42-E42)*24,"")</x:f>
      </x:c>
      <x:c r="R42" s="34" t="str">
        <x:f>IF(AND(ISNUMBER(K42),K42&gt;=0,OR(L42="sec",L42="min")),K42*IF(L42="min",60,1),"")</x:f>
      </x:c>
      <x:c r="S42" s="36" t="str">
        <x:f>IF(AND(W42=1,ISNUMBER(R42),H42&gt;0),R42/H42,"")</x:f>
      </x:c>
      <x:c r="T42" s="34" t="str">
        <x:f>IF(AND(W42=1,ISNUMBER(M42),ISNUMBER(J42),J42&gt;0),M42/J42*1000,"")</x:f>
      </x:c>
      <x:c r="U42" s="34" t="str">
        <x:f>IF(AND(W42=1,ISNUMBER(N42),ISNUMBER(J42),J42&gt;0),N42/J42*1000,"")</x:f>
      </x:c>
      <x:c r="V42" s="22" t="str">
        <x:f>IF(A42="","",IF(COUNTIF($A$6:$A$69,A42)&gt;1,"INVALID: duplicate ID",IF(OR(ISBLANK(E42),ISBLANK(F42),ISBLANK(H42),ISBLANK(I42),C42="",D42="",G42=""),"WAIT: required fields",IF(COUNT(E42:F42,H42:I42)&lt;4,"INVALID: data type",IFERROR(IF(OR(H42&lt;=0,I42&lt;0,F42&lt;E42,AND(NOT(ISBLANK(J42)),OR(NOT(ISNUMBER(J42)),J42&lt;0)),AND(NOT(ISBLANK(K42)),OR(NOT(ISNUMBER(K42)),K42&lt;0)),AND(NOT(ISBLANK(M42)),OR(NOT(ISNUMBER(M42)),M42&lt;0)),AND(NOT(ISBLANK(N42)),OR(NOT(ISNUMBER(N42)),N42&lt;0)),AND(NOT(ISBLANK(K42)),NOT(OR(L42="sec",L42="min"))),NOT(OR(C42="A",C42="B")),NOT(OR(D42="Explore",D42="Retest")),NOT(OR(G42="Organic",G42="Paid",G42="Mixed"))),"INVALID: value/unit",IF(OR(D42&lt;&gt;Start!$B$8,G42&lt;&gt;Start!$B$9,ABS(Q42-Start!$B$6)&gt;Start!$B$7),"EXCLUDED","INCLUDED")),"INVALID: value/unit")))))</x:f>
      </x:c>
      <x:c r="W42" s="22" t="n">
        <x:f>IF(V42="INCLUDED",1,0)</x:f>
        <x:v>0</x:v>
      </x:c>
      <x:c r="X42" s="38" t="str">
        <x:f>IF(W42=1,I42,"")</x:f>
      </x:c>
      <x:c r="Y42" s="38" t="str">
        <x:f>IF(AND(W42=1,ISNUMBER(M42),ISNUMBER(J42),J42&gt;0),M42,"")</x:f>
      </x:c>
      <x:c r="Z42" s="38" t="str">
        <x:f>IF(AND(W42=1,ISNUMBER(M42),ISNUMBER(J42),J42&gt;0),J42,"")</x:f>
      </x:c>
      <x:c r="AA42" s="38" t="str">
        <x:f>IF(AND(W42=1,ISNUMBER(N42),ISNUMBER(J42),J42&gt;0),N42,"")</x:f>
      </x:c>
      <x:c r="AB42" s="38" t="str">
        <x:f>IF(AND(W42=1,ISNUMBER(N42),ISNUMBER(J42),J42&gt;0),J42,"")</x:f>
      </x:c>
      <x:c r="AC42" s="38" t="str">
        <x:f>IF(AND(W42=1,C42="A"),I42,"")</x:f>
      </x:c>
      <x:c r="AD42" s="38" t="str">
        <x:f>IF(AND(W42=1,C42="B"),I42,"")</x:f>
      </x:c>
      <x:c r="AE42" s="36" t="str">
        <x:f>IF(AND(W42=1,C42="A",ISNUMBER(S42)),S42,"")</x:f>
      </x:c>
      <x:c r="AF42" s="36" t="str">
        <x:f>IF(AND(W42=1,C42="B",ISNUMBER(S42)),S42,"")</x:f>
      </x:c>
    </x:row>
    <x:row r="43" ht="23" customHeight="1">
      <x:c r="A43" s="20"/>
      <x:c r="B43" s="20"/>
      <x:c r="C43" s="20"/>
      <x:c r="D43" s="20"/>
      <x:c r="E43" s="28"/>
      <x:c r="F43" s="28"/>
      <x:c r="G43" s="20"/>
      <x:c r="H43" s="30"/>
      <x:c r="I43" s="32"/>
      <x:c r="J43" s="32"/>
      <x:c r="K43" s="30"/>
      <x:c r="L43" s="30"/>
      <x:c r="M43" s="32"/>
      <x:c r="N43" s="32"/>
      <x:c r="O43" s="24"/>
      <x:c r="P43" s="24"/>
      <x:c r="Q43" s="34" t="str">
        <x:f>IF(AND(ISNUMBER(E43),ISNUMBER(F43)),(F43-E43)*24,"")</x:f>
      </x:c>
      <x:c r="R43" s="34" t="str">
        <x:f>IF(AND(ISNUMBER(K43),K43&gt;=0,OR(L43="sec",L43="min")),K43*IF(L43="min",60,1),"")</x:f>
      </x:c>
      <x:c r="S43" s="36" t="str">
        <x:f>IF(AND(W43=1,ISNUMBER(R43),H43&gt;0),R43/H43,"")</x:f>
      </x:c>
      <x:c r="T43" s="34" t="str">
        <x:f>IF(AND(W43=1,ISNUMBER(M43),ISNUMBER(J43),J43&gt;0),M43/J43*1000,"")</x:f>
      </x:c>
      <x:c r="U43" s="34" t="str">
        <x:f>IF(AND(W43=1,ISNUMBER(N43),ISNUMBER(J43),J43&gt;0),N43/J43*1000,"")</x:f>
      </x:c>
      <x:c r="V43" s="22" t="str">
        <x:f>IF(A43="","",IF(COUNTIF($A$6:$A$69,A43)&gt;1,"INVALID: duplicate ID",IF(OR(ISBLANK(E43),ISBLANK(F43),ISBLANK(H43),ISBLANK(I43),C43="",D43="",G43=""),"WAIT: required fields",IF(COUNT(E43:F43,H43:I43)&lt;4,"INVALID: data type",IFERROR(IF(OR(H43&lt;=0,I43&lt;0,F43&lt;E43,AND(NOT(ISBLANK(J43)),OR(NOT(ISNUMBER(J43)),J43&lt;0)),AND(NOT(ISBLANK(K43)),OR(NOT(ISNUMBER(K43)),K43&lt;0)),AND(NOT(ISBLANK(M43)),OR(NOT(ISNUMBER(M43)),M43&lt;0)),AND(NOT(ISBLANK(N43)),OR(NOT(ISNUMBER(N43)),N43&lt;0)),AND(NOT(ISBLANK(K43)),NOT(OR(L43="sec",L43="min"))),NOT(OR(C43="A",C43="B")),NOT(OR(D43="Explore",D43="Retest")),NOT(OR(G43="Organic",G43="Paid",G43="Mixed"))),"INVALID: value/unit",IF(OR(D43&lt;&gt;Start!$B$8,G43&lt;&gt;Start!$B$9,ABS(Q43-Start!$B$6)&gt;Start!$B$7),"EXCLUDED","INCLUDED")),"INVALID: value/unit")))))</x:f>
      </x:c>
      <x:c r="W43" s="22" t="n">
        <x:f>IF(V43="INCLUDED",1,0)</x:f>
        <x:v>0</x:v>
      </x:c>
      <x:c r="X43" s="38" t="str">
        <x:f>IF(W43=1,I43,"")</x:f>
      </x:c>
      <x:c r="Y43" s="38" t="str">
        <x:f>IF(AND(W43=1,ISNUMBER(M43),ISNUMBER(J43),J43&gt;0),M43,"")</x:f>
      </x:c>
      <x:c r="Z43" s="38" t="str">
        <x:f>IF(AND(W43=1,ISNUMBER(M43),ISNUMBER(J43),J43&gt;0),J43,"")</x:f>
      </x:c>
      <x:c r="AA43" s="38" t="str">
        <x:f>IF(AND(W43=1,ISNUMBER(N43),ISNUMBER(J43),J43&gt;0),N43,"")</x:f>
      </x:c>
      <x:c r="AB43" s="38" t="str">
        <x:f>IF(AND(W43=1,ISNUMBER(N43),ISNUMBER(J43),J43&gt;0),J43,"")</x:f>
      </x:c>
      <x:c r="AC43" s="38" t="str">
        <x:f>IF(AND(W43=1,C43="A"),I43,"")</x:f>
      </x:c>
      <x:c r="AD43" s="38" t="str">
        <x:f>IF(AND(W43=1,C43="B"),I43,"")</x:f>
      </x:c>
      <x:c r="AE43" s="36" t="str">
        <x:f>IF(AND(W43=1,C43="A",ISNUMBER(S43)),S43,"")</x:f>
      </x:c>
      <x:c r="AF43" s="36" t="str">
        <x:f>IF(AND(W43=1,C43="B",ISNUMBER(S43)),S43,"")</x:f>
      </x:c>
    </x:row>
    <x:row r="44" ht="23" customHeight="1">
      <x:c r="A44" s="20"/>
      <x:c r="B44" s="20"/>
      <x:c r="C44" s="20"/>
      <x:c r="D44" s="20"/>
      <x:c r="E44" s="28"/>
      <x:c r="F44" s="28"/>
      <x:c r="G44" s="20"/>
      <x:c r="H44" s="30"/>
      <x:c r="I44" s="32"/>
      <x:c r="J44" s="32"/>
      <x:c r="K44" s="30"/>
      <x:c r="L44" s="30"/>
      <x:c r="M44" s="32"/>
      <x:c r="N44" s="32"/>
      <x:c r="O44" s="24"/>
      <x:c r="P44" s="24"/>
      <x:c r="Q44" s="34" t="str">
        <x:f>IF(AND(ISNUMBER(E44),ISNUMBER(F44)),(F44-E44)*24,"")</x:f>
      </x:c>
      <x:c r="R44" s="34" t="str">
        <x:f>IF(AND(ISNUMBER(K44),K44&gt;=0,OR(L44="sec",L44="min")),K44*IF(L44="min",60,1),"")</x:f>
      </x:c>
      <x:c r="S44" s="36" t="str">
        <x:f>IF(AND(W44=1,ISNUMBER(R44),H44&gt;0),R44/H44,"")</x:f>
      </x:c>
      <x:c r="T44" s="34" t="str">
        <x:f>IF(AND(W44=1,ISNUMBER(M44),ISNUMBER(J44),J44&gt;0),M44/J44*1000,"")</x:f>
      </x:c>
      <x:c r="U44" s="34" t="str">
        <x:f>IF(AND(W44=1,ISNUMBER(N44),ISNUMBER(J44),J44&gt;0),N44/J44*1000,"")</x:f>
      </x:c>
      <x:c r="V44" s="22" t="str">
        <x:f>IF(A44="","",IF(COUNTIF($A$6:$A$69,A44)&gt;1,"INVALID: duplicate ID",IF(OR(ISBLANK(E44),ISBLANK(F44),ISBLANK(H44),ISBLANK(I44),C44="",D44="",G44=""),"WAIT: required fields",IF(COUNT(E44:F44,H44:I44)&lt;4,"INVALID: data type",IFERROR(IF(OR(H44&lt;=0,I44&lt;0,F44&lt;E44,AND(NOT(ISBLANK(J44)),OR(NOT(ISNUMBER(J44)),J44&lt;0)),AND(NOT(ISBLANK(K44)),OR(NOT(ISNUMBER(K44)),K44&lt;0)),AND(NOT(ISBLANK(M44)),OR(NOT(ISNUMBER(M44)),M44&lt;0)),AND(NOT(ISBLANK(N44)),OR(NOT(ISNUMBER(N44)),N44&lt;0)),AND(NOT(ISBLANK(K44)),NOT(OR(L44="sec",L44="min"))),NOT(OR(C44="A",C44="B")),NOT(OR(D44="Explore",D44="Retest")),NOT(OR(G44="Organic",G44="Paid",G44="Mixed"))),"INVALID: value/unit",IF(OR(D44&lt;&gt;Start!$B$8,G44&lt;&gt;Start!$B$9,ABS(Q44-Start!$B$6)&gt;Start!$B$7),"EXCLUDED","INCLUDED")),"INVALID: value/unit")))))</x:f>
      </x:c>
      <x:c r="W44" s="22" t="n">
        <x:f>IF(V44="INCLUDED",1,0)</x:f>
        <x:v>0</x:v>
      </x:c>
      <x:c r="X44" s="38" t="str">
        <x:f>IF(W44=1,I44,"")</x:f>
      </x:c>
      <x:c r="Y44" s="38" t="str">
        <x:f>IF(AND(W44=1,ISNUMBER(M44),ISNUMBER(J44),J44&gt;0),M44,"")</x:f>
      </x:c>
      <x:c r="Z44" s="38" t="str">
        <x:f>IF(AND(W44=1,ISNUMBER(M44),ISNUMBER(J44),J44&gt;0),J44,"")</x:f>
      </x:c>
      <x:c r="AA44" s="38" t="str">
        <x:f>IF(AND(W44=1,ISNUMBER(N44),ISNUMBER(J44),J44&gt;0),N44,"")</x:f>
      </x:c>
      <x:c r="AB44" s="38" t="str">
        <x:f>IF(AND(W44=1,ISNUMBER(N44),ISNUMBER(J44),J44&gt;0),J44,"")</x:f>
      </x:c>
      <x:c r="AC44" s="38" t="str">
        <x:f>IF(AND(W44=1,C44="A"),I44,"")</x:f>
      </x:c>
      <x:c r="AD44" s="38" t="str">
        <x:f>IF(AND(W44=1,C44="B"),I44,"")</x:f>
      </x:c>
      <x:c r="AE44" s="36" t="str">
        <x:f>IF(AND(W44=1,C44="A",ISNUMBER(S44)),S44,"")</x:f>
      </x:c>
      <x:c r="AF44" s="36" t="str">
        <x:f>IF(AND(W44=1,C44="B",ISNUMBER(S44)),S44,"")</x:f>
      </x:c>
    </x:row>
    <x:row r="45" ht="23" customHeight="1">
      <x:c r="A45" s="20"/>
      <x:c r="B45" s="20"/>
      <x:c r="C45" s="20"/>
      <x:c r="D45" s="20"/>
      <x:c r="E45" s="28"/>
      <x:c r="F45" s="28"/>
      <x:c r="G45" s="20"/>
      <x:c r="H45" s="30"/>
      <x:c r="I45" s="32"/>
      <x:c r="J45" s="32"/>
      <x:c r="K45" s="30"/>
      <x:c r="L45" s="30"/>
      <x:c r="M45" s="32"/>
      <x:c r="N45" s="32"/>
      <x:c r="O45" s="24"/>
      <x:c r="P45" s="24"/>
      <x:c r="Q45" s="34" t="str">
        <x:f>IF(AND(ISNUMBER(E45),ISNUMBER(F45)),(F45-E45)*24,"")</x:f>
      </x:c>
      <x:c r="R45" s="34" t="str">
        <x:f>IF(AND(ISNUMBER(K45),K45&gt;=0,OR(L45="sec",L45="min")),K45*IF(L45="min",60,1),"")</x:f>
      </x:c>
      <x:c r="S45" s="36" t="str">
        <x:f>IF(AND(W45=1,ISNUMBER(R45),H45&gt;0),R45/H45,"")</x:f>
      </x:c>
      <x:c r="T45" s="34" t="str">
        <x:f>IF(AND(W45=1,ISNUMBER(M45),ISNUMBER(J45),J45&gt;0),M45/J45*1000,"")</x:f>
      </x:c>
      <x:c r="U45" s="34" t="str">
        <x:f>IF(AND(W45=1,ISNUMBER(N45),ISNUMBER(J45),J45&gt;0),N45/J45*1000,"")</x:f>
      </x:c>
      <x:c r="V45" s="22" t="str">
        <x:f>IF(A45="","",IF(COUNTIF($A$6:$A$69,A45)&gt;1,"INVALID: duplicate ID",IF(OR(ISBLANK(E45),ISBLANK(F45),ISBLANK(H45),ISBLANK(I45),C45="",D45="",G45=""),"WAIT: required fields",IF(COUNT(E45:F45,H45:I45)&lt;4,"INVALID: data type",IFERROR(IF(OR(H45&lt;=0,I45&lt;0,F45&lt;E45,AND(NOT(ISBLANK(J45)),OR(NOT(ISNUMBER(J45)),J45&lt;0)),AND(NOT(ISBLANK(K45)),OR(NOT(ISNUMBER(K45)),K45&lt;0)),AND(NOT(ISBLANK(M45)),OR(NOT(ISNUMBER(M45)),M45&lt;0)),AND(NOT(ISBLANK(N45)),OR(NOT(ISNUMBER(N45)),N45&lt;0)),AND(NOT(ISBLANK(K45)),NOT(OR(L45="sec",L45="min"))),NOT(OR(C45="A",C45="B")),NOT(OR(D45="Explore",D45="Retest")),NOT(OR(G45="Organic",G45="Paid",G45="Mixed"))),"INVALID: value/unit",IF(OR(D45&lt;&gt;Start!$B$8,G45&lt;&gt;Start!$B$9,ABS(Q45-Start!$B$6)&gt;Start!$B$7),"EXCLUDED","INCLUDED")),"INVALID: value/unit")))))</x:f>
      </x:c>
      <x:c r="W45" s="22" t="n">
        <x:f>IF(V45="INCLUDED",1,0)</x:f>
        <x:v>0</x:v>
      </x:c>
      <x:c r="X45" s="38" t="str">
        <x:f>IF(W45=1,I45,"")</x:f>
      </x:c>
      <x:c r="Y45" s="38" t="str">
        <x:f>IF(AND(W45=1,ISNUMBER(M45),ISNUMBER(J45),J45&gt;0),M45,"")</x:f>
      </x:c>
      <x:c r="Z45" s="38" t="str">
        <x:f>IF(AND(W45=1,ISNUMBER(M45),ISNUMBER(J45),J45&gt;0),J45,"")</x:f>
      </x:c>
      <x:c r="AA45" s="38" t="str">
        <x:f>IF(AND(W45=1,ISNUMBER(N45),ISNUMBER(J45),J45&gt;0),N45,"")</x:f>
      </x:c>
      <x:c r="AB45" s="38" t="str">
        <x:f>IF(AND(W45=1,ISNUMBER(N45),ISNUMBER(J45),J45&gt;0),J45,"")</x:f>
      </x:c>
      <x:c r="AC45" s="38" t="str">
        <x:f>IF(AND(W45=1,C45="A"),I45,"")</x:f>
      </x:c>
      <x:c r="AD45" s="38" t="str">
        <x:f>IF(AND(W45=1,C45="B"),I45,"")</x:f>
      </x:c>
      <x:c r="AE45" s="36" t="str">
        <x:f>IF(AND(W45=1,C45="A",ISNUMBER(S45)),S45,"")</x:f>
      </x:c>
      <x:c r="AF45" s="36" t="str">
        <x:f>IF(AND(W45=1,C45="B",ISNUMBER(S45)),S45,"")</x:f>
      </x:c>
    </x:row>
    <x:row r="46" ht="23" customHeight="1">
      <x:c r="A46" s="20"/>
      <x:c r="B46" s="20"/>
      <x:c r="C46" s="20"/>
      <x:c r="D46" s="20"/>
      <x:c r="E46" s="28"/>
      <x:c r="F46" s="28"/>
      <x:c r="G46" s="20"/>
      <x:c r="H46" s="30"/>
      <x:c r="I46" s="32"/>
      <x:c r="J46" s="32"/>
      <x:c r="K46" s="30"/>
      <x:c r="L46" s="30"/>
      <x:c r="M46" s="32"/>
      <x:c r="N46" s="32"/>
      <x:c r="O46" s="24"/>
      <x:c r="P46" s="24"/>
      <x:c r="Q46" s="34" t="str">
        <x:f>IF(AND(ISNUMBER(E46),ISNUMBER(F46)),(F46-E46)*24,"")</x:f>
      </x:c>
      <x:c r="R46" s="34" t="str">
        <x:f>IF(AND(ISNUMBER(K46),K46&gt;=0,OR(L46="sec",L46="min")),K46*IF(L46="min",60,1),"")</x:f>
      </x:c>
      <x:c r="S46" s="36" t="str">
        <x:f>IF(AND(W46=1,ISNUMBER(R46),H46&gt;0),R46/H46,"")</x:f>
      </x:c>
      <x:c r="T46" s="34" t="str">
        <x:f>IF(AND(W46=1,ISNUMBER(M46),ISNUMBER(J46),J46&gt;0),M46/J46*1000,"")</x:f>
      </x:c>
      <x:c r="U46" s="34" t="str">
        <x:f>IF(AND(W46=1,ISNUMBER(N46),ISNUMBER(J46),J46&gt;0),N46/J46*1000,"")</x:f>
      </x:c>
      <x:c r="V46" s="22" t="str">
        <x:f>IF(A46="","",IF(COUNTIF($A$6:$A$69,A46)&gt;1,"INVALID: duplicate ID",IF(OR(ISBLANK(E46),ISBLANK(F46),ISBLANK(H46),ISBLANK(I46),C46="",D46="",G46=""),"WAIT: required fields",IF(COUNT(E46:F46,H46:I46)&lt;4,"INVALID: data type",IFERROR(IF(OR(H46&lt;=0,I46&lt;0,F46&lt;E46,AND(NOT(ISBLANK(J46)),OR(NOT(ISNUMBER(J46)),J46&lt;0)),AND(NOT(ISBLANK(K46)),OR(NOT(ISNUMBER(K46)),K46&lt;0)),AND(NOT(ISBLANK(M46)),OR(NOT(ISNUMBER(M46)),M46&lt;0)),AND(NOT(ISBLANK(N46)),OR(NOT(ISNUMBER(N46)),N46&lt;0)),AND(NOT(ISBLANK(K46)),NOT(OR(L46="sec",L46="min"))),NOT(OR(C46="A",C46="B")),NOT(OR(D46="Explore",D46="Retest")),NOT(OR(G46="Organic",G46="Paid",G46="Mixed"))),"INVALID: value/unit",IF(OR(D46&lt;&gt;Start!$B$8,G46&lt;&gt;Start!$B$9,ABS(Q46-Start!$B$6)&gt;Start!$B$7),"EXCLUDED","INCLUDED")),"INVALID: value/unit")))))</x:f>
      </x:c>
      <x:c r="W46" s="22" t="n">
        <x:f>IF(V46="INCLUDED",1,0)</x:f>
        <x:v>0</x:v>
      </x:c>
      <x:c r="X46" s="38" t="str">
        <x:f>IF(W46=1,I46,"")</x:f>
      </x:c>
      <x:c r="Y46" s="38" t="str">
        <x:f>IF(AND(W46=1,ISNUMBER(M46),ISNUMBER(J46),J46&gt;0),M46,"")</x:f>
      </x:c>
      <x:c r="Z46" s="38" t="str">
        <x:f>IF(AND(W46=1,ISNUMBER(M46),ISNUMBER(J46),J46&gt;0),J46,"")</x:f>
      </x:c>
      <x:c r="AA46" s="38" t="str">
        <x:f>IF(AND(W46=1,ISNUMBER(N46),ISNUMBER(J46),J46&gt;0),N46,"")</x:f>
      </x:c>
      <x:c r="AB46" s="38" t="str">
        <x:f>IF(AND(W46=1,ISNUMBER(N46),ISNUMBER(J46),J46&gt;0),J46,"")</x:f>
      </x:c>
      <x:c r="AC46" s="38" t="str">
        <x:f>IF(AND(W46=1,C46="A"),I46,"")</x:f>
      </x:c>
      <x:c r="AD46" s="38" t="str">
        <x:f>IF(AND(W46=1,C46="B"),I46,"")</x:f>
      </x:c>
      <x:c r="AE46" s="36" t="str">
        <x:f>IF(AND(W46=1,C46="A",ISNUMBER(S46)),S46,"")</x:f>
      </x:c>
      <x:c r="AF46" s="36" t="str">
        <x:f>IF(AND(W46=1,C46="B",ISNUMBER(S46)),S46,"")</x:f>
      </x:c>
    </x:row>
    <x:row r="47" ht="23" customHeight="1">
      <x:c r="A47" s="20"/>
      <x:c r="B47" s="20"/>
      <x:c r="C47" s="20"/>
      <x:c r="D47" s="20"/>
      <x:c r="E47" s="28"/>
      <x:c r="F47" s="28"/>
      <x:c r="G47" s="20"/>
      <x:c r="H47" s="30"/>
      <x:c r="I47" s="32"/>
      <x:c r="J47" s="32"/>
      <x:c r="K47" s="30"/>
      <x:c r="L47" s="30"/>
      <x:c r="M47" s="32"/>
      <x:c r="N47" s="32"/>
      <x:c r="O47" s="24"/>
      <x:c r="P47" s="24"/>
      <x:c r="Q47" s="34" t="str">
        <x:f>IF(AND(ISNUMBER(E47),ISNUMBER(F47)),(F47-E47)*24,"")</x:f>
      </x:c>
      <x:c r="R47" s="34" t="str">
        <x:f>IF(AND(ISNUMBER(K47),K47&gt;=0,OR(L47="sec",L47="min")),K47*IF(L47="min",60,1),"")</x:f>
      </x:c>
      <x:c r="S47" s="36" t="str">
        <x:f>IF(AND(W47=1,ISNUMBER(R47),H47&gt;0),R47/H47,"")</x:f>
      </x:c>
      <x:c r="T47" s="34" t="str">
        <x:f>IF(AND(W47=1,ISNUMBER(M47),ISNUMBER(J47),J47&gt;0),M47/J47*1000,"")</x:f>
      </x:c>
      <x:c r="U47" s="34" t="str">
        <x:f>IF(AND(W47=1,ISNUMBER(N47),ISNUMBER(J47),J47&gt;0),N47/J47*1000,"")</x:f>
      </x:c>
      <x:c r="V47" s="22" t="str">
        <x:f>IF(A47="","",IF(COUNTIF($A$6:$A$69,A47)&gt;1,"INVALID: duplicate ID",IF(OR(ISBLANK(E47),ISBLANK(F47),ISBLANK(H47),ISBLANK(I47),C47="",D47="",G47=""),"WAIT: required fields",IF(COUNT(E47:F47,H47:I47)&lt;4,"INVALID: data type",IFERROR(IF(OR(H47&lt;=0,I47&lt;0,F47&lt;E47,AND(NOT(ISBLANK(J47)),OR(NOT(ISNUMBER(J47)),J47&lt;0)),AND(NOT(ISBLANK(K47)),OR(NOT(ISNUMBER(K47)),K47&lt;0)),AND(NOT(ISBLANK(M47)),OR(NOT(ISNUMBER(M47)),M47&lt;0)),AND(NOT(ISBLANK(N47)),OR(NOT(ISNUMBER(N47)),N47&lt;0)),AND(NOT(ISBLANK(K47)),NOT(OR(L47="sec",L47="min"))),NOT(OR(C47="A",C47="B")),NOT(OR(D47="Explore",D47="Retest")),NOT(OR(G47="Organic",G47="Paid",G47="Mixed"))),"INVALID: value/unit",IF(OR(D47&lt;&gt;Start!$B$8,G47&lt;&gt;Start!$B$9,ABS(Q47-Start!$B$6)&gt;Start!$B$7),"EXCLUDED","INCLUDED")),"INVALID: value/unit")))))</x:f>
      </x:c>
      <x:c r="W47" s="22" t="n">
        <x:f>IF(V47="INCLUDED",1,0)</x:f>
        <x:v>0</x:v>
      </x:c>
      <x:c r="X47" s="38" t="str">
        <x:f>IF(W47=1,I47,"")</x:f>
      </x:c>
      <x:c r="Y47" s="38" t="str">
        <x:f>IF(AND(W47=1,ISNUMBER(M47),ISNUMBER(J47),J47&gt;0),M47,"")</x:f>
      </x:c>
      <x:c r="Z47" s="38" t="str">
        <x:f>IF(AND(W47=1,ISNUMBER(M47),ISNUMBER(J47),J47&gt;0),J47,"")</x:f>
      </x:c>
      <x:c r="AA47" s="38" t="str">
        <x:f>IF(AND(W47=1,ISNUMBER(N47),ISNUMBER(J47),J47&gt;0),N47,"")</x:f>
      </x:c>
      <x:c r="AB47" s="38" t="str">
        <x:f>IF(AND(W47=1,ISNUMBER(N47),ISNUMBER(J47),J47&gt;0),J47,"")</x:f>
      </x:c>
      <x:c r="AC47" s="38" t="str">
        <x:f>IF(AND(W47=1,C47="A"),I47,"")</x:f>
      </x:c>
      <x:c r="AD47" s="38" t="str">
        <x:f>IF(AND(W47=1,C47="B"),I47,"")</x:f>
      </x:c>
      <x:c r="AE47" s="36" t="str">
        <x:f>IF(AND(W47=1,C47="A",ISNUMBER(S47)),S47,"")</x:f>
      </x:c>
      <x:c r="AF47" s="36" t="str">
        <x:f>IF(AND(W47=1,C47="B",ISNUMBER(S47)),S47,"")</x:f>
      </x:c>
    </x:row>
    <x:row r="48" ht="23" customHeight="1">
      <x:c r="A48" s="20"/>
      <x:c r="B48" s="20"/>
      <x:c r="C48" s="20"/>
      <x:c r="D48" s="20"/>
      <x:c r="E48" s="28"/>
      <x:c r="F48" s="28"/>
      <x:c r="G48" s="20"/>
      <x:c r="H48" s="30"/>
      <x:c r="I48" s="32"/>
      <x:c r="J48" s="32"/>
      <x:c r="K48" s="30"/>
      <x:c r="L48" s="30"/>
      <x:c r="M48" s="32"/>
      <x:c r="N48" s="32"/>
      <x:c r="O48" s="24"/>
      <x:c r="P48" s="24"/>
      <x:c r="Q48" s="34" t="str">
        <x:f>IF(AND(ISNUMBER(E48),ISNUMBER(F48)),(F48-E48)*24,"")</x:f>
      </x:c>
      <x:c r="R48" s="34" t="str">
        <x:f>IF(AND(ISNUMBER(K48),K48&gt;=0,OR(L48="sec",L48="min")),K48*IF(L48="min",60,1),"")</x:f>
      </x:c>
      <x:c r="S48" s="36" t="str">
        <x:f>IF(AND(W48=1,ISNUMBER(R48),H48&gt;0),R48/H48,"")</x:f>
      </x:c>
      <x:c r="T48" s="34" t="str">
        <x:f>IF(AND(W48=1,ISNUMBER(M48),ISNUMBER(J48),J48&gt;0),M48/J48*1000,"")</x:f>
      </x:c>
      <x:c r="U48" s="34" t="str">
        <x:f>IF(AND(W48=1,ISNUMBER(N48),ISNUMBER(J48),J48&gt;0),N48/J48*1000,"")</x:f>
      </x:c>
      <x:c r="V48" s="22" t="str">
        <x:f>IF(A48="","",IF(COUNTIF($A$6:$A$69,A48)&gt;1,"INVALID: duplicate ID",IF(OR(ISBLANK(E48),ISBLANK(F48),ISBLANK(H48),ISBLANK(I48),C48="",D48="",G48=""),"WAIT: required fields",IF(COUNT(E48:F48,H48:I48)&lt;4,"INVALID: data type",IFERROR(IF(OR(H48&lt;=0,I48&lt;0,F48&lt;E48,AND(NOT(ISBLANK(J48)),OR(NOT(ISNUMBER(J48)),J48&lt;0)),AND(NOT(ISBLANK(K48)),OR(NOT(ISNUMBER(K48)),K48&lt;0)),AND(NOT(ISBLANK(M48)),OR(NOT(ISNUMBER(M48)),M48&lt;0)),AND(NOT(ISBLANK(N48)),OR(NOT(ISNUMBER(N48)),N48&lt;0)),AND(NOT(ISBLANK(K48)),NOT(OR(L48="sec",L48="min"))),NOT(OR(C48="A",C48="B")),NOT(OR(D48="Explore",D48="Retest")),NOT(OR(G48="Organic",G48="Paid",G48="Mixed"))),"INVALID: value/unit",IF(OR(D48&lt;&gt;Start!$B$8,G48&lt;&gt;Start!$B$9,ABS(Q48-Start!$B$6)&gt;Start!$B$7),"EXCLUDED","INCLUDED")),"INVALID: value/unit")))))</x:f>
      </x:c>
      <x:c r="W48" s="22" t="n">
        <x:f>IF(V48="INCLUDED",1,0)</x:f>
        <x:v>0</x:v>
      </x:c>
      <x:c r="X48" s="38" t="str">
        <x:f>IF(W48=1,I48,"")</x:f>
      </x:c>
      <x:c r="Y48" s="38" t="str">
        <x:f>IF(AND(W48=1,ISNUMBER(M48),ISNUMBER(J48),J48&gt;0),M48,"")</x:f>
      </x:c>
      <x:c r="Z48" s="38" t="str">
        <x:f>IF(AND(W48=1,ISNUMBER(M48),ISNUMBER(J48),J48&gt;0),J48,"")</x:f>
      </x:c>
      <x:c r="AA48" s="38" t="str">
        <x:f>IF(AND(W48=1,ISNUMBER(N48),ISNUMBER(J48),J48&gt;0),N48,"")</x:f>
      </x:c>
      <x:c r="AB48" s="38" t="str">
        <x:f>IF(AND(W48=1,ISNUMBER(N48),ISNUMBER(J48),J48&gt;0),J48,"")</x:f>
      </x:c>
      <x:c r="AC48" s="38" t="str">
        <x:f>IF(AND(W48=1,C48="A"),I48,"")</x:f>
      </x:c>
      <x:c r="AD48" s="38" t="str">
        <x:f>IF(AND(W48=1,C48="B"),I48,"")</x:f>
      </x:c>
      <x:c r="AE48" s="36" t="str">
        <x:f>IF(AND(W48=1,C48="A",ISNUMBER(S48)),S48,"")</x:f>
      </x:c>
      <x:c r="AF48" s="36" t="str">
        <x:f>IF(AND(W48=1,C48="B",ISNUMBER(S48)),S48,"")</x:f>
      </x:c>
    </x:row>
    <x:row r="49" ht="23" customHeight="1">
      <x:c r="A49" s="20"/>
      <x:c r="B49" s="20"/>
      <x:c r="C49" s="20"/>
      <x:c r="D49" s="20"/>
      <x:c r="E49" s="28"/>
      <x:c r="F49" s="28"/>
      <x:c r="G49" s="20"/>
      <x:c r="H49" s="30"/>
      <x:c r="I49" s="32"/>
      <x:c r="J49" s="32"/>
      <x:c r="K49" s="30"/>
      <x:c r="L49" s="30"/>
      <x:c r="M49" s="32"/>
      <x:c r="N49" s="32"/>
      <x:c r="O49" s="24"/>
      <x:c r="P49" s="24"/>
      <x:c r="Q49" s="34" t="str">
        <x:f>IF(AND(ISNUMBER(E49),ISNUMBER(F49)),(F49-E49)*24,"")</x:f>
      </x:c>
      <x:c r="R49" s="34" t="str">
        <x:f>IF(AND(ISNUMBER(K49),K49&gt;=0,OR(L49="sec",L49="min")),K49*IF(L49="min",60,1),"")</x:f>
      </x:c>
      <x:c r="S49" s="36" t="str">
        <x:f>IF(AND(W49=1,ISNUMBER(R49),H49&gt;0),R49/H49,"")</x:f>
      </x:c>
      <x:c r="T49" s="34" t="str">
        <x:f>IF(AND(W49=1,ISNUMBER(M49),ISNUMBER(J49),J49&gt;0),M49/J49*1000,"")</x:f>
      </x:c>
      <x:c r="U49" s="34" t="str">
        <x:f>IF(AND(W49=1,ISNUMBER(N49),ISNUMBER(J49),J49&gt;0),N49/J49*1000,"")</x:f>
      </x:c>
      <x:c r="V49" s="22" t="str">
        <x:f>IF(A49="","",IF(COUNTIF($A$6:$A$69,A49)&gt;1,"INVALID: duplicate ID",IF(OR(ISBLANK(E49),ISBLANK(F49),ISBLANK(H49),ISBLANK(I49),C49="",D49="",G49=""),"WAIT: required fields",IF(COUNT(E49:F49,H49:I49)&lt;4,"INVALID: data type",IFERROR(IF(OR(H49&lt;=0,I49&lt;0,F49&lt;E49,AND(NOT(ISBLANK(J49)),OR(NOT(ISNUMBER(J49)),J49&lt;0)),AND(NOT(ISBLANK(K49)),OR(NOT(ISNUMBER(K49)),K49&lt;0)),AND(NOT(ISBLANK(M49)),OR(NOT(ISNUMBER(M49)),M49&lt;0)),AND(NOT(ISBLANK(N49)),OR(NOT(ISNUMBER(N49)),N49&lt;0)),AND(NOT(ISBLANK(K49)),NOT(OR(L49="sec",L49="min"))),NOT(OR(C49="A",C49="B")),NOT(OR(D49="Explore",D49="Retest")),NOT(OR(G49="Organic",G49="Paid",G49="Mixed"))),"INVALID: value/unit",IF(OR(D49&lt;&gt;Start!$B$8,G49&lt;&gt;Start!$B$9,ABS(Q49-Start!$B$6)&gt;Start!$B$7),"EXCLUDED","INCLUDED")),"INVALID: value/unit")))))</x:f>
      </x:c>
      <x:c r="W49" s="22" t="n">
        <x:f>IF(V49="INCLUDED",1,0)</x:f>
        <x:v>0</x:v>
      </x:c>
      <x:c r="X49" s="38" t="str">
        <x:f>IF(W49=1,I49,"")</x:f>
      </x:c>
      <x:c r="Y49" s="38" t="str">
        <x:f>IF(AND(W49=1,ISNUMBER(M49),ISNUMBER(J49),J49&gt;0),M49,"")</x:f>
      </x:c>
      <x:c r="Z49" s="38" t="str">
        <x:f>IF(AND(W49=1,ISNUMBER(M49),ISNUMBER(J49),J49&gt;0),J49,"")</x:f>
      </x:c>
      <x:c r="AA49" s="38" t="str">
        <x:f>IF(AND(W49=1,ISNUMBER(N49),ISNUMBER(J49),J49&gt;0),N49,"")</x:f>
      </x:c>
      <x:c r="AB49" s="38" t="str">
        <x:f>IF(AND(W49=1,ISNUMBER(N49),ISNUMBER(J49),J49&gt;0),J49,"")</x:f>
      </x:c>
      <x:c r="AC49" s="38" t="str">
        <x:f>IF(AND(W49=1,C49="A"),I49,"")</x:f>
      </x:c>
      <x:c r="AD49" s="38" t="str">
        <x:f>IF(AND(W49=1,C49="B"),I49,"")</x:f>
      </x:c>
      <x:c r="AE49" s="36" t="str">
        <x:f>IF(AND(W49=1,C49="A",ISNUMBER(S49)),S49,"")</x:f>
      </x:c>
      <x:c r="AF49" s="36" t="str">
        <x:f>IF(AND(W49=1,C49="B",ISNUMBER(S49)),S49,"")</x:f>
      </x:c>
    </x:row>
    <x:row r="50" ht="23" customHeight="1">
      <x:c r="A50" s="20"/>
      <x:c r="B50" s="20"/>
      <x:c r="C50" s="20"/>
      <x:c r="D50" s="20"/>
      <x:c r="E50" s="28"/>
      <x:c r="F50" s="28"/>
      <x:c r="G50" s="20"/>
      <x:c r="H50" s="30"/>
      <x:c r="I50" s="32"/>
      <x:c r="J50" s="32"/>
      <x:c r="K50" s="30"/>
      <x:c r="L50" s="30"/>
      <x:c r="M50" s="32"/>
      <x:c r="N50" s="32"/>
      <x:c r="O50" s="24"/>
      <x:c r="P50" s="24"/>
      <x:c r="Q50" s="34" t="str">
        <x:f>IF(AND(ISNUMBER(E50),ISNUMBER(F50)),(F50-E50)*24,"")</x:f>
      </x:c>
      <x:c r="R50" s="34" t="str">
        <x:f>IF(AND(ISNUMBER(K50),K50&gt;=0,OR(L50="sec",L50="min")),K50*IF(L50="min",60,1),"")</x:f>
      </x:c>
      <x:c r="S50" s="36" t="str">
        <x:f>IF(AND(W50=1,ISNUMBER(R50),H50&gt;0),R50/H50,"")</x:f>
      </x:c>
      <x:c r="T50" s="34" t="str">
        <x:f>IF(AND(W50=1,ISNUMBER(M50),ISNUMBER(J50),J50&gt;0),M50/J50*1000,"")</x:f>
      </x:c>
      <x:c r="U50" s="34" t="str">
        <x:f>IF(AND(W50=1,ISNUMBER(N50),ISNUMBER(J50),J50&gt;0),N50/J50*1000,"")</x:f>
      </x:c>
      <x:c r="V50" s="22" t="str">
        <x:f>IF(A50="","",IF(COUNTIF($A$6:$A$69,A50)&gt;1,"INVALID: duplicate ID",IF(OR(ISBLANK(E50),ISBLANK(F50),ISBLANK(H50),ISBLANK(I50),C50="",D50="",G50=""),"WAIT: required fields",IF(COUNT(E50:F50,H50:I50)&lt;4,"INVALID: data type",IFERROR(IF(OR(H50&lt;=0,I50&lt;0,F50&lt;E50,AND(NOT(ISBLANK(J50)),OR(NOT(ISNUMBER(J50)),J50&lt;0)),AND(NOT(ISBLANK(K50)),OR(NOT(ISNUMBER(K50)),K50&lt;0)),AND(NOT(ISBLANK(M50)),OR(NOT(ISNUMBER(M50)),M50&lt;0)),AND(NOT(ISBLANK(N50)),OR(NOT(ISNUMBER(N50)),N50&lt;0)),AND(NOT(ISBLANK(K50)),NOT(OR(L50="sec",L50="min"))),NOT(OR(C50="A",C50="B")),NOT(OR(D50="Explore",D50="Retest")),NOT(OR(G50="Organic",G50="Paid",G50="Mixed"))),"INVALID: value/unit",IF(OR(D50&lt;&gt;Start!$B$8,G50&lt;&gt;Start!$B$9,ABS(Q50-Start!$B$6)&gt;Start!$B$7),"EXCLUDED","INCLUDED")),"INVALID: value/unit")))))</x:f>
      </x:c>
      <x:c r="W50" s="22" t="n">
        <x:f>IF(V50="INCLUDED",1,0)</x:f>
        <x:v>0</x:v>
      </x:c>
      <x:c r="X50" s="38" t="str">
        <x:f>IF(W50=1,I50,"")</x:f>
      </x:c>
      <x:c r="Y50" s="38" t="str">
        <x:f>IF(AND(W50=1,ISNUMBER(M50),ISNUMBER(J50),J50&gt;0),M50,"")</x:f>
      </x:c>
      <x:c r="Z50" s="38" t="str">
        <x:f>IF(AND(W50=1,ISNUMBER(M50),ISNUMBER(J50),J50&gt;0),J50,"")</x:f>
      </x:c>
      <x:c r="AA50" s="38" t="str">
        <x:f>IF(AND(W50=1,ISNUMBER(N50),ISNUMBER(J50),J50&gt;0),N50,"")</x:f>
      </x:c>
      <x:c r="AB50" s="38" t="str">
        <x:f>IF(AND(W50=1,ISNUMBER(N50),ISNUMBER(J50),J50&gt;0),J50,"")</x:f>
      </x:c>
      <x:c r="AC50" s="38" t="str">
        <x:f>IF(AND(W50=1,C50="A"),I50,"")</x:f>
      </x:c>
      <x:c r="AD50" s="38" t="str">
        <x:f>IF(AND(W50=1,C50="B"),I50,"")</x:f>
      </x:c>
      <x:c r="AE50" s="36" t="str">
        <x:f>IF(AND(W50=1,C50="A",ISNUMBER(S50)),S50,"")</x:f>
      </x:c>
      <x:c r="AF50" s="36" t="str">
        <x:f>IF(AND(W50=1,C50="B",ISNUMBER(S50)),S50,"")</x:f>
      </x:c>
    </x:row>
    <x:row r="51" ht="23" customHeight="1">
      <x:c r="A51" s="20"/>
      <x:c r="B51" s="20"/>
      <x:c r="C51" s="20"/>
      <x:c r="D51" s="20"/>
      <x:c r="E51" s="28"/>
      <x:c r="F51" s="28"/>
      <x:c r="G51" s="20"/>
      <x:c r="H51" s="30"/>
      <x:c r="I51" s="32"/>
      <x:c r="J51" s="32"/>
      <x:c r="K51" s="30"/>
      <x:c r="L51" s="30"/>
      <x:c r="M51" s="32"/>
      <x:c r="N51" s="32"/>
      <x:c r="O51" s="24"/>
      <x:c r="P51" s="24"/>
      <x:c r="Q51" s="34" t="str">
        <x:f>IF(AND(ISNUMBER(E51),ISNUMBER(F51)),(F51-E51)*24,"")</x:f>
      </x:c>
      <x:c r="R51" s="34" t="str">
        <x:f>IF(AND(ISNUMBER(K51),K51&gt;=0,OR(L51="sec",L51="min")),K51*IF(L51="min",60,1),"")</x:f>
      </x:c>
      <x:c r="S51" s="36" t="str">
        <x:f>IF(AND(W51=1,ISNUMBER(R51),H51&gt;0),R51/H51,"")</x:f>
      </x:c>
      <x:c r="T51" s="34" t="str">
        <x:f>IF(AND(W51=1,ISNUMBER(M51),ISNUMBER(J51),J51&gt;0),M51/J51*1000,"")</x:f>
      </x:c>
      <x:c r="U51" s="34" t="str">
        <x:f>IF(AND(W51=1,ISNUMBER(N51),ISNUMBER(J51),J51&gt;0),N51/J51*1000,"")</x:f>
      </x:c>
      <x:c r="V51" s="22" t="str">
        <x:f>IF(A51="","",IF(COUNTIF($A$6:$A$69,A51)&gt;1,"INVALID: duplicate ID",IF(OR(ISBLANK(E51),ISBLANK(F51),ISBLANK(H51),ISBLANK(I51),C51="",D51="",G51=""),"WAIT: required fields",IF(COUNT(E51:F51,H51:I51)&lt;4,"INVALID: data type",IFERROR(IF(OR(H51&lt;=0,I51&lt;0,F51&lt;E51,AND(NOT(ISBLANK(J51)),OR(NOT(ISNUMBER(J51)),J51&lt;0)),AND(NOT(ISBLANK(K51)),OR(NOT(ISNUMBER(K51)),K51&lt;0)),AND(NOT(ISBLANK(M51)),OR(NOT(ISNUMBER(M51)),M51&lt;0)),AND(NOT(ISBLANK(N51)),OR(NOT(ISNUMBER(N51)),N51&lt;0)),AND(NOT(ISBLANK(K51)),NOT(OR(L51="sec",L51="min"))),NOT(OR(C51="A",C51="B")),NOT(OR(D51="Explore",D51="Retest")),NOT(OR(G51="Organic",G51="Paid",G51="Mixed"))),"INVALID: value/unit",IF(OR(D51&lt;&gt;Start!$B$8,G51&lt;&gt;Start!$B$9,ABS(Q51-Start!$B$6)&gt;Start!$B$7),"EXCLUDED","INCLUDED")),"INVALID: value/unit")))))</x:f>
      </x:c>
      <x:c r="W51" s="22" t="n">
        <x:f>IF(V51="INCLUDED",1,0)</x:f>
        <x:v>0</x:v>
      </x:c>
      <x:c r="X51" s="38" t="str">
        <x:f>IF(W51=1,I51,"")</x:f>
      </x:c>
      <x:c r="Y51" s="38" t="str">
        <x:f>IF(AND(W51=1,ISNUMBER(M51),ISNUMBER(J51),J51&gt;0),M51,"")</x:f>
      </x:c>
      <x:c r="Z51" s="38" t="str">
        <x:f>IF(AND(W51=1,ISNUMBER(M51),ISNUMBER(J51),J51&gt;0),J51,"")</x:f>
      </x:c>
      <x:c r="AA51" s="38" t="str">
        <x:f>IF(AND(W51=1,ISNUMBER(N51),ISNUMBER(J51),J51&gt;0),N51,"")</x:f>
      </x:c>
      <x:c r="AB51" s="38" t="str">
        <x:f>IF(AND(W51=1,ISNUMBER(N51),ISNUMBER(J51),J51&gt;0),J51,"")</x:f>
      </x:c>
      <x:c r="AC51" s="38" t="str">
        <x:f>IF(AND(W51=1,C51="A"),I51,"")</x:f>
      </x:c>
      <x:c r="AD51" s="38" t="str">
        <x:f>IF(AND(W51=1,C51="B"),I51,"")</x:f>
      </x:c>
      <x:c r="AE51" s="36" t="str">
        <x:f>IF(AND(W51=1,C51="A",ISNUMBER(S51)),S51,"")</x:f>
      </x:c>
      <x:c r="AF51" s="36" t="str">
        <x:f>IF(AND(W51=1,C51="B",ISNUMBER(S51)),S51,"")</x:f>
      </x:c>
    </x:row>
    <x:row r="52" ht="23" customHeight="1">
      <x:c r="A52" s="20"/>
      <x:c r="B52" s="20"/>
      <x:c r="C52" s="20"/>
      <x:c r="D52" s="20"/>
      <x:c r="E52" s="28"/>
      <x:c r="F52" s="28"/>
      <x:c r="G52" s="20"/>
      <x:c r="H52" s="30"/>
      <x:c r="I52" s="32"/>
      <x:c r="J52" s="32"/>
      <x:c r="K52" s="30"/>
      <x:c r="L52" s="30"/>
      <x:c r="M52" s="32"/>
      <x:c r="N52" s="32"/>
      <x:c r="O52" s="24"/>
      <x:c r="P52" s="24"/>
      <x:c r="Q52" s="34" t="str">
        <x:f>IF(AND(ISNUMBER(E52),ISNUMBER(F52)),(F52-E52)*24,"")</x:f>
      </x:c>
      <x:c r="R52" s="34" t="str">
        <x:f>IF(AND(ISNUMBER(K52),K52&gt;=0,OR(L52="sec",L52="min")),K52*IF(L52="min",60,1),"")</x:f>
      </x:c>
      <x:c r="S52" s="36" t="str">
        <x:f>IF(AND(W52=1,ISNUMBER(R52),H52&gt;0),R52/H52,"")</x:f>
      </x:c>
      <x:c r="T52" s="34" t="str">
        <x:f>IF(AND(W52=1,ISNUMBER(M52),ISNUMBER(J52),J52&gt;0),M52/J52*1000,"")</x:f>
      </x:c>
      <x:c r="U52" s="34" t="str">
        <x:f>IF(AND(W52=1,ISNUMBER(N52),ISNUMBER(J52),J52&gt;0),N52/J52*1000,"")</x:f>
      </x:c>
      <x:c r="V52" s="22" t="str">
        <x:f>IF(A52="","",IF(COUNTIF($A$6:$A$69,A52)&gt;1,"INVALID: duplicate ID",IF(OR(ISBLANK(E52),ISBLANK(F52),ISBLANK(H52),ISBLANK(I52),C52="",D52="",G52=""),"WAIT: required fields",IF(COUNT(E52:F52,H52:I52)&lt;4,"INVALID: data type",IFERROR(IF(OR(H52&lt;=0,I52&lt;0,F52&lt;E52,AND(NOT(ISBLANK(J52)),OR(NOT(ISNUMBER(J52)),J52&lt;0)),AND(NOT(ISBLANK(K52)),OR(NOT(ISNUMBER(K52)),K52&lt;0)),AND(NOT(ISBLANK(M52)),OR(NOT(ISNUMBER(M52)),M52&lt;0)),AND(NOT(ISBLANK(N52)),OR(NOT(ISNUMBER(N52)),N52&lt;0)),AND(NOT(ISBLANK(K52)),NOT(OR(L52="sec",L52="min"))),NOT(OR(C52="A",C52="B")),NOT(OR(D52="Explore",D52="Retest")),NOT(OR(G52="Organic",G52="Paid",G52="Mixed"))),"INVALID: value/unit",IF(OR(D52&lt;&gt;Start!$B$8,G52&lt;&gt;Start!$B$9,ABS(Q52-Start!$B$6)&gt;Start!$B$7),"EXCLUDED","INCLUDED")),"INVALID: value/unit")))))</x:f>
      </x:c>
      <x:c r="W52" s="22" t="n">
        <x:f>IF(V52="INCLUDED",1,0)</x:f>
        <x:v>0</x:v>
      </x:c>
      <x:c r="X52" s="38" t="str">
        <x:f>IF(W52=1,I52,"")</x:f>
      </x:c>
      <x:c r="Y52" s="38" t="str">
        <x:f>IF(AND(W52=1,ISNUMBER(M52),ISNUMBER(J52),J52&gt;0),M52,"")</x:f>
      </x:c>
      <x:c r="Z52" s="38" t="str">
        <x:f>IF(AND(W52=1,ISNUMBER(M52),ISNUMBER(J52),J52&gt;0),J52,"")</x:f>
      </x:c>
      <x:c r="AA52" s="38" t="str">
        <x:f>IF(AND(W52=1,ISNUMBER(N52),ISNUMBER(J52),J52&gt;0),N52,"")</x:f>
      </x:c>
      <x:c r="AB52" s="38" t="str">
        <x:f>IF(AND(W52=1,ISNUMBER(N52),ISNUMBER(J52),J52&gt;0),J52,"")</x:f>
      </x:c>
      <x:c r="AC52" s="38" t="str">
        <x:f>IF(AND(W52=1,C52="A"),I52,"")</x:f>
      </x:c>
      <x:c r="AD52" s="38" t="str">
        <x:f>IF(AND(W52=1,C52="B"),I52,"")</x:f>
      </x:c>
      <x:c r="AE52" s="36" t="str">
        <x:f>IF(AND(W52=1,C52="A",ISNUMBER(S52)),S52,"")</x:f>
      </x:c>
      <x:c r="AF52" s="36" t="str">
        <x:f>IF(AND(W52=1,C52="B",ISNUMBER(S52)),S52,"")</x:f>
      </x:c>
    </x:row>
    <x:row r="53" ht="23" customHeight="1">
      <x:c r="A53" s="20"/>
      <x:c r="B53" s="20"/>
      <x:c r="C53" s="20"/>
      <x:c r="D53" s="20"/>
      <x:c r="E53" s="28"/>
      <x:c r="F53" s="28"/>
      <x:c r="G53" s="20"/>
      <x:c r="H53" s="30"/>
      <x:c r="I53" s="32"/>
      <x:c r="J53" s="32"/>
      <x:c r="K53" s="30"/>
      <x:c r="L53" s="30"/>
      <x:c r="M53" s="32"/>
      <x:c r="N53" s="32"/>
      <x:c r="O53" s="24"/>
      <x:c r="P53" s="24"/>
      <x:c r="Q53" s="34" t="str">
        <x:f>IF(AND(ISNUMBER(E53),ISNUMBER(F53)),(F53-E53)*24,"")</x:f>
      </x:c>
      <x:c r="R53" s="34" t="str">
        <x:f>IF(AND(ISNUMBER(K53),K53&gt;=0,OR(L53="sec",L53="min")),K53*IF(L53="min",60,1),"")</x:f>
      </x:c>
      <x:c r="S53" s="36" t="str">
        <x:f>IF(AND(W53=1,ISNUMBER(R53),H53&gt;0),R53/H53,"")</x:f>
      </x:c>
      <x:c r="T53" s="34" t="str">
        <x:f>IF(AND(W53=1,ISNUMBER(M53),ISNUMBER(J53),J53&gt;0),M53/J53*1000,"")</x:f>
      </x:c>
      <x:c r="U53" s="34" t="str">
        <x:f>IF(AND(W53=1,ISNUMBER(N53),ISNUMBER(J53),J53&gt;0),N53/J53*1000,"")</x:f>
      </x:c>
      <x:c r="V53" s="22" t="str">
        <x:f>IF(A53="","",IF(COUNTIF($A$6:$A$69,A53)&gt;1,"INVALID: duplicate ID",IF(OR(ISBLANK(E53),ISBLANK(F53),ISBLANK(H53),ISBLANK(I53),C53="",D53="",G53=""),"WAIT: required fields",IF(COUNT(E53:F53,H53:I53)&lt;4,"INVALID: data type",IFERROR(IF(OR(H53&lt;=0,I53&lt;0,F53&lt;E53,AND(NOT(ISBLANK(J53)),OR(NOT(ISNUMBER(J53)),J53&lt;0)),AND(NOT(ISBLANK(K53)),OR(NOT(ISNUMBER(K53)),K53&lt;0)),AND(NOT(ISBLANK(M53)),OR(NOT(ISNUMBER(M53)),M53&lt;0)),AND(NOT(ISBLANK(N53)),OR(NOT(ISNUMBER(N53)),N53&lt;0)),AND(NOT(ISBLANK(K53)),NOT(OR(L53="sec",L53="min"))),NOT(OR(C53="A",C53="B")),NOT(OR(D53="Explore",D53="Retest")),NOT(OR(G53="Organic",G53="Paid",G53="Mixed"))),"INVALID: value/unit",IF(OR(D53&lt;&gt;Start!$B$8,G53&lt;&gt;Start!$B$9,ABS(Q53-Start!$B$6)&gt;Start!$B$7),"EXCLUDED","INCLUDED")),"INVALID: value/unit")))))</x:f>
      </x:c>
      <x:c r="W53" s="22" t="n">
        <x:f>IF(V53="INCLUDED",1,0)</x:f>
        <x:v>0</x:v>
      </x:c>
      <x:c r="X53" s="38" t="str">
        <x:f>IF(W53=1,I53,"")</x:f>
      </x:c>
      <x:c r="Y53" s="38" t="str">
        <x:f>IF(AND(W53=1,ISNUMBER(M53),ISNUMBER(J53),J53&gt;0),M53,"")</x:f>
      </x:c>
      <x:c r="Z53" s="38" t="str">
        <x:f>IF(AND(W53=1,ISNUMBER(M53),ISNUMBER(J53),J53&gt;0),J53,"")</x:f>
      </x:c>
      <x:c r="AA53" s="38" t="str">
        <x:f>IF(AND(W53=1,ISNUMBER(N53),ISNUMBER(J53),J53&gt;0),N53,"")</x:f>
      </x:c>
      <x:c r="AB53" s="38" t="str">
        <x:f>IF(AND(W53=1,ISNUMBER(N53),ISNUMBER(J53),J53&gt;0),J53,"")</x:f>
      </x:c>
      <x:c r="AC53" s="38" t="str">
        <x:f>IF(AND(W53=1,C53="A"),I53,"")</x:f>
      </x:c>
      <x:c r="AD53" s="38" t="str">
        <x:f>IF(AND(W53=1,C53="B"),I53,"")</x:f>
      </x:c>
      <x:c r="AE53" s="36" t="str">
        <x:f>IF(AND(W53=1,C53="A",ISNUMBER(S53)),S53,"")</x:f>
      </x:c>
      <x:c r="AF53" s="36" t="str">
        <x:f>IF(AND(W53=1,C53="B",ISNUMBER(S53)),S53,"")</x:f>
      </x:c>
    </x:row>
    <x:row r="54" ht="23" customHeight="1">
      <x:c r="A54" s="20"/>
      <x:c r="B54" s="20"/>
      <x:c r="C54" s="20"/>
      <x:c r="D54" s="20"/>
      <x:c r="E54" s="28"/>
      <x:c r="F54" s="28"/>
      <x:c r="G54" s="20"/>
      <x:c r="H54" s="30"/>
      <x:c r="I54" s="32"/>
      <x:c r="J54" s="32"/>
      <x:c r="K54" s="30"/>
      <x:c r="L54" s="30"/>
      <x:c r="M54" s="32"/>
      <x:c r="N54" s="32"/>
      <x:c r="O54" s="24"/>
      <x:c r="P54" s="24"/>
      <x:c r="Q54" s="34" t="str">
        <x:f>IF(AND(ISNUMBER(E54),ISNUMBER(F54)),(F54-E54)*24,"")</x:f>
      </x:c>
      <x:c r="R54" s="34" t="str">
        <x:f>IF(AND(ISNUMBER(K54),K54&gt;=0,OR(L54="sec",L54="min")),K54*IF(L54="min",60,1),"")</x:f>
      </x:c>
      <x:c r="S54" s="36" t="str">
        <x:f>IF(AND(W54=1,ISNUMBER(R54),H54&gt;0),R54/H54,"")</x:f>
      </x:c>
      <x:c r="T54" s="34" t="str">
        <x:f>IF(AND(W54=1,ISNUMBER(M54),ISNUMBER(J54),J54&gt;0),M54/J54*1000,"")</x:f>
      </x:c>
      <x:c r="U54" s="34" t="str">
        <x:f>IF(AND(W54=1,ISNUMBER(N54),ISNUMBER(J54),J54&gt;0),N54/J54*1000,"")</x:f>
      </x:c>
      <x:c r="V54" s="22" t="str">
        <x:f>IF(A54="","",IF(COUNTIF($A$6:$A$69,A54)&gt;1,"INVALID: duplicate ID",IF(OR(ISBLANK(E54),ISBLANK(F54),ISBLANK(H54),ISBLANK(I54),C54="",D54="",G54=""),"WAIT: required fields",IF(COUNT(E54:F54,H54:I54)&lt;4,"INVALID: data type",IFERROR(IF(OR(H54&lt;=0,I54&lt;0,F54&lt;E54,AND(NOT(ISBLANK(J54)),OR(NOT(ISNUMBER(J54)),J54&lt;0)),AND(NOT(ISBLANK(K54)),OR(NOT(ISNUMBER(K54)),K54&lt;0)),AND(NOT(ISBLANK(M54)),OR(NOT(ISNUMBER(M54)),M54&lt;0)),AND(NOT(ISBLANK(N54)),OR(NOT(ISNUMBER(N54)),N54&lt;0)),AND(NOT(ISBLANK(K54)),NOT(OR(L54="sec",L54="min"))),NOT(OR(C54="A",C54="B")),NOT(OR(D54="Explore",D54="Retest")),NOT(OR(G54="Organic",G54="Paid",G54="Mixed"))),"INVALID: value/unit",IF(OR(D54&lt;&gt;Start!$B$8,G54&lt;&gt;Start!$B$9,ABS(Q54-Start!$B$6)&gt;Start!$B$7),"EXCLUDED","INCLUDED")),"INVALID: value/unit")))))</x:f>
      </x:c>
      <x:c r="W54" s="22" t="n">
        <x:f>IF(V54="INCLUDED",1,0)</x:f>
        <x:v>0</x:v>
      </x:c>
      <x:c r="X54" s="38" t="str">
        <x:f>IF(W54=1,I54,"")</x:f>
      </x:c>
      <x:c r="Y54" s="38" t="str">
        <x:f>IF(AND(W54=1,ISNUMBER(M54),ISNUMBER(J54),J54&gt;0),M54,"")</x:f>
      </x:c>
      <x:c r="Z54" s="38" t="str">
        <x:f>IF(AND(W54=1,ISNUMBER(M54),ISNUMBER(J54),J54&gt;0),J54,"")</x:f>
      </x:c>
      <x:c r="AA54" s="38" t="str">
        <x:f>IF(AND(W54=1,ISNUMBER(N54),ISNUMBER(J54),J54&gt;0),N54,"")</x:f>
      </x:c>
      <x:c r="AB54" s="38" t="str">
        <x:f>IF(AND(W54=1,ISNUMBER(N54),ISNUMBER(J54),J54&gt;0),J54,"")</x:f>
      </x:c>
      <x:c r="AC54" s="38" t="str">
        <x:f>IF(AND(W54=1,C54="A"),I54,"")</x:f>
      </x:c>
      <x:c r="AD54" s="38" t="str">
        <x:f>IF(AND(W54=1,C54="B"),I54,"")</x:f>
      </x:c>
      <x:c r="AE54" s="36" t="str">
        <x:f>IF(AND(W54=1,C54="A",ISNUMBER(S54)),S54,"")</x:f>
      </x:c>
      <x:c r="AF54" s="36" t="str">
        <x:f>IF(AND(W54=1,C54="B",ISNUMBER(S54)),S54,"")</x:f>
      </x:c>
    </x:row>
    <x:row r="55" ht="23" customHeight="1">
      <x:c r="A55" s="20"/>
      <x:c r="B55" s="20"/>
      <x:c r="C55" s="20"/>
      <x:c r="D55" s="20"/>
      <x:c r="E55" s="28"/>
      <x:c r="F55" s="28"/>
      <x:c r="G55" s="20"/>
      <x:c r="H55" s="30"/>
      <x:c r="I55" s="32"/>
      <x:c r="J55" s="32"/>
      <x:c r="K55" s="30"/>
      <x:c r="L55" s="30"/>
      <x:c r="M55" s="32"/>
      <x:c r="N55" s="32"/>
      <x:c r="O55" s="24"/>
      <x:c r="P55" s="24"/>
      <x:c r="Q55" s="34" t="str">
        <x:f>IF(AND(ISNUMBER(E55),ISNUMBER(F55)),(F55-E55)*24,"")</x:f>
      </x:c>
      <x:c r="R55" s="34" t="str">
        <x:f>IF(AND(ISNUMBER(K55),K55&gt;=0,OR(L55="sec",L55="min")),K55*IF(L55="min",60,1),"")</x:f>
      </x:c>
      <x:c r="S55" s="36" t="str">
        <x:f>IF(AND(W55=1,ISNUMBER(R55),H55&gt;0),R55/H55,"")</x:f>
      </x:c>
      <x:c r="T55" s="34" t="str">
        <x:f>IF(AND(W55=1,ISNUMBER(M55),ISNUMBER(J55),J55&gt;0),M55/J55*1000,"")</x:f>
      </x:c>
      <x:c r="U55" s="34" t="str">
        <x:f>IF(AND(W55=1,ISNUMBER(N55),ISNUMBER(J55),J55&gt;0),N55/J55*1000,"")</x:f>
      </x:c>
      <x:c r="V55" s="22" t="str">
        <x:f>IF(A55="","",IF(COUNTIF($A$6:$A$69,A55)&gt;1,"INVALID: duplicate ID",IF(OR(ISBLANK(E55),ISBLANK(F55),ISBLANK(H55),ISBLANK(I55),C55="",D55="",G55=""),"WAIT: required fields",IF(COUNT(E55:F55,H55:I55)&lt;4,"INVALID: data type",IFERROR(IF(OR(H55&lt;=0,I55&lt;0,F55&lt;E55,AND(NOT(ISBLANK(J55)),OR(NOT(ISNUMBER(J55)),J55&lt;0)),AND(NOT(ISBLANK(K55)),OR(NOT(ISNUMBER(K55)),K55&lt;0)),AND(NOT(ISBLANK(M55)),OR(NOT(ISNUMBER(M55)),M55&lt;0)),AND(NOT(ISBLANK(N55)),OR(NOT(ISNUMBER(N55)),N55&lt;0)),AND(NOT(ISBLANK(K55)),NOT(OR(L55="sec",L55="min"))),NOT(OR(C55="A",C55="B")),NOT(OR(D55="Explore",D55="Retest")),NOT(OR(G55="Organic",G55="Paid",G55="Mixed"))),"INVALID: value/unit",IF(OR(D55&lt;&gt;Start!$B$8,G55&lt;&gt;Start!$B$9,ABS(Q55-Start!$B$6)&gt;Start!$B$7),"EXCLUDED","INCLUDED")),"INVALID: value/unit")))))</x:f>
      </x:c>
      <x:c r="W55" s="22" t="n">
        <x:f>IF(V55="INCLUDED",1,0)</x:f>
        <x:v>0</x:v>
      </x:c>
      <x:c r="X55" s="38" t="str">
        <x:f>IF(W55=1,I55,"")</x:f>
      </x:c>
      <x:c r="Y55" s="38" t="str">
        <x:f>IF(AND(W55=1,ISNUMBER(M55),ISNUMBER(J55),J55&gt;0),M55,"")</x:f>
      </x:c>
      <x:c r="Z55" s="38" t="str">
        <x:f>IF(AND(W55=1,ISNUMBER(M55),ISNUMBER(J55),J55&gt;0),J55,"")</x:f>
      </x:c>
      <x:c r="AA55" s="38" t="str">
        <x:f>IF(AND(W55=1,ISNUMBER(N55),ISNUMBER(J55),J55&gt;0),N55,"")</x:f>
      </x:c>
      <x:c r="AB55" s="38" t="str">
        <x:f>IF(AND(W55=1,ISNUMBER(N55),ISNUMBER(J55),J55&gt;0),J55,"")</x:f>
      </x:c>
      <x:c r="AC55" s="38" t="str">
        <x:f>IF(AND(W55=1,C55="A"),I55,"")</x:f>
      </x:c>
      <x:c r="AD55" s="38" t="str">
        <x:f>IF(AND(W55=1,C55="B"),I55,"")</x:f>
      </x:c>
      <x:c r="AE55" s="36" t="str">
        <x:f>IF(AND(W55=1,C55="A",ISNUMBER(S55)),S55,"")</x:f>
      </x:c>
      <x:c r="AF55" s="36" t="str">
        <x:f>IF(AND(W55=1,C55="B",ISNUMBER(S55)),S55,"")</x:f>
      </x:c>
    </x:row>
    <x:row r="56" ht="23" customHeight="1">
      <x:c r="A56" s="20"/>
      <x:c r="B56" s="20"/>
      <x:c r="C56" s="20"/>
      <x:c r="D56" s="20"/>
      <x:c r="E56" s="28"/>
      <x:c r="F56" s="28"/>
      <x:c r="G56" s="20"/>
      <x:c r="H56" s="30"/>
      <x:c r="I56" s="32"/>
      <x:c r="J56" s="32"/>
      <x:c r="K56" s="30"/>
      <x:c r="L56" s="30"/>
      <x:c r="M56" s="32"/>
      <x:c r="N56" s="32"/>
      <x:c r="O56" s="24"/>
      <x:c r="P56" s="24"/>
      <x:c r="Q56" s="34" t="str">
        <x:f>IF(AND(ISNUMBER(E56),ISNUMBER(F56)),(F56-E56)*24,"")</x:f>
      </x:c>
      <x:c r="R56" s="34" t="str">
        <x:f>IF(AND(ISNUMBER(K56),K56&gt;=0,OR(L56="sec",L56="min")),K56*IF(L56="min",60,1),"")</x:f>
      </x:c>
      <x:c r="S56" s="36" t="str">
        <x:f>IF(AND(W56=1,ISNUMBER(R56),H56&gt;0),R56/H56,"")</x:f>
      </x:c>
      <x:c r="T56" s="34" t="str">
        <x:f>IF(AND(W56=1,ISNUMBER(M56),ISNUMBER(J56),J56&gt;0),M56/J56*1000,"")</x:f>
      </x:c>
      <x:c r="U56" s="34" t="str">
        <x:f>IF(AND(W56=1,ISNUMBER(N56),ISNUMBER(J56),J56&gt;0),N56/J56*1000,"")</x:f>
      </x:c>
      <x:c r="V56" s="22" t="str">
        <x:f>IF(A56="","",IF(COUNTIF($A$6:$A$69,A56)&gt;1,"INVALID: duplicate ID",IF(OR(ISBLANK(E56),ISBLANK(F56),ISBLANK(H56),ISBLANK(I56),C56="",D56="",G56=""),"WAIT: required fields",IF(COUNT(E56:F56,H56:I56)&lt;4,"INVALID: data type",IFERROR(IF(OR(H56&lt;=0,I56&lt;0,F56&lt;E56,AND(NOT(ISBLANK(J56)),OR(NOT(ISNUMBER(J56)),J56&lt;0)),AND(NOT(ISBLANK(K56)),OR(NOT(ISNUMBER(K56)),K56&lt;0)),AND(NOT(ISBLANK(M56)),OR(NOT(ISNUMBER(M56)),M56&lt;0)),AND(NOT(ISBLANK(N56)),OR(NOT(ISNUMBER(N56)),N56&lt;0)),AND(NOT(ISBLANK(K56)),NOT(OR(L56="sec",L56="min"))),NOT(OR(C56="A",C56="B")),NOT(OR(D56="Explore",D56="Retest")),NOT(OR(G56="Organic",G56="Paid",G56="Mixed"))),"INVALID: value/unit",IF(OR(D56&lt;&gt;Start!$B$8,G56&lt;&gt;Start!$B$9,ABS(Q56-Start!$B$6)&gt;Start!$B$7),"EXCLUDED","INCLUDED")),"INVALID: value/unit")))))</x:f>
      </x:c>
      <x:c r="W56" s="22" t="n">
        <x:f>IF(V56="INCLUDED",1,0)</x:f>
        <x:v>0</x:v>
      </x:c>
      <x:c r="X56" s="38" t="str">
        <x:f>IF(W56=1,I56,"")</x:f>
      </x:c>
      <x:c r="Y56" s="38" t="str">
        <x:f>IF(AND(W56=1,ISNUMBER(M56),ISNUMBER(J56),J56&gt;0),M56,"")</x:f>
      </x:c>
      <x:c r="Z56" s="38" t="str">
        <x:f>IF(AND(W56=1,ISNUMBER(M56),ISNUMBER(J56),J56&gt;0),J56,"")</x:f>
      </x:c>
      <x:c r="AA56" s="38" t="str">
        <x:f>IF(AND(W56=1,ISNUMBER(N56),ISNUMBER(J56),J56&gt;0),N56,"")</x:f>
      </x:c>
      <x:c r="AB56" s="38" t="str">
        <x:f>IF(AND(W56=1,ISNUMBER(N56),ISNUMBER(J56),J56&gt;0),J56,"")</x:f>
      </x:c>
      <x:c r="AC56" s="38" t="str">
        <x:f>IF(AND(W56=1,C56="A"),I56,"")</x:f>
      </x:c>
      <x:c r="AD56" s="38" t="str">
        <x:f>IF(AND(W56=1,C56="B"),I56,"")</x:f>
      </x:c>
      <x:c r="AE56" s="36" t="str">
        <x:f>IF(AND(W56=1,C56="A",ISNUMBER(S56)),S56,"")</x:f>
      </x:c>
      <x:c r="AF56" s="36" t="str">
        <x:f>IF(AND(W56=1,C56="B",ISNUMBER(S56)),S56,"")</x:f>
      </x:c>
    </x:row>
    <x:row r="57" ht="23" customHeight="1">
      <x:c r="A57" s="20"/>
      <x:c r="B57" s="20"/>
      <x:c r="C57" s="20"/>
      <x:c r="D57" s="20"/>
      <x:c r="E57" s="28"/>
      <x:c r="F57" s="28"/>
      <x:c r="G57" s="20"/>
      <x:c r="H57" s="30"/>
      <x:c r="I57" s="32"/>
      <x:c r="J57" s="32"/>
      <x:c r="K57" s="30"/>
      <x:c r="L57" s="30"/>
      <x:c r="M57" s="32"/>
      <x:c r="N57" s="32"/>
      <x:c r="O57" s="24"/>
      <x:c r="P57" s="24"/>
      <x:c r="Q57" s="34" t="str">
        <x:f>IF(AND(ISNUMBER(E57),ISNUMBER(F57)),(F57-E57)*24,"")</x:f>
      </x:c>
      <x:c r="R57" s="34" t="str">
        <x:f>IF(AND(ISNUMBER(K57),K57&gt;=0,OR(L57="sec",L57="min")),K57*IF(L57="min",60,1),"")</x:f>
      </x:c>
      <x:c r="S57" s="36" t="str">
        <x:f>IF(AND(W57=1,ISNUMBER(R57),H57&gt;0),R57/H57,"")</x:f>
      </x:c>
      <x:c r="T57" s="34" t="str">
        <x:f>IF(AND(W57=1,ISNUMBER(M57),ISNUMBER(J57),J57&gt;0),M57/J57*1000,"")</x:f>
      </x:c>
      <x:c r="U57" s="34" t="str">
        <x:f>IF(AND(W57=1,ISNUMBER(N57),ISNUMBER(J57),J57&gt;0),N57/J57*1000,"")</x:f>
      </x:c>
      <x:c r="V57" s="22" t="str">
        <x:f>IF(A57="","",IF(COUNTIF($A$6:$A$69,A57)&gt;1,"INVALID: duplicate ID",IF(OR(ISBLANK(E57),ISBLANK(F57),ISBLANK(H57),ISBLANK(I57),C57="",D57="",G57=""),"WAIT: required fields",IF(COUNT(E57:F57,H57:I57)&lt;4,"INVALID: data type",IFERROR(IF(OR(H57&lt;=0,I57&lt;0,F57&lt;E57,AND(NOT(ISBLANK(J57)),OR(NOT(ISNUMBER(J57)),J57&lt;0)),AND(NOT(ISBLANK(K57)),OR(NOT(ISNUMBER(K57)),K57&lt;0)),AND(NOT(ISBLANK(M57)),OR(NOT(ISNUMBER(M57)),M57&lt;0)),AND(NOT(ISBLANK(N57)),OR(NOT(ISNUMBER(N57)),N57&lt;0)),AND(NOT(ISBLANK(K57)),NOT(OR(L57="sec",L57="min"))),NOT(OR(C57="A",C57="B")),NOT(OR(D57="Explore",D57="Retest")),NOT(OR(G57="Organic",G57="Paid",G57="Mixed"))),"INVALID: value/unit",IF(OR(D57&lt;&gt;Start!$B$8,G57&lt;&gt;Start!$B$9,ABS(Q57-Start!$B$6)&gt;Start!$B$7),"EXCLUDED","INCLUDED")),"INVALID: value/unit")))))</x:f>
      </x:c>
      <x:c r="W57" s="22" t="n">
        <x:f>IF(V57="INCLUDED",1,0)</x:f>
        <x:v>0</x:v>
      </x:c>
      <x:c r="X57" s="38" t="str">
        <x:f>IF(W57=1,I57,"")</x:f>
      </x:c>
      <x:c r="Y57" s="38" t="str">
        <x:f>IF(AND(W57=1,ISNUMBER(M57),ISNUMBER(J57),J57&gt;0),M57,"")</x:f>
      </x:c>
      <x:c r="Z57" s="38" t="str">
        <x:f>IF(AND(W57=1,ISNUMBER(M57),ISNUMBER(J57),J57&gt;0),J57,"")</x:f>
      </x:c>
      <x:c r="AA57" s="38" t="str">
        <x:f>IF(AND(W57=1,ISNUMBER(N57),ISNUMBER(J57),J57&gt;0),N57,"")</x:f>
      </x:c>
      <x:c r="AB57" s="38" t="str">
        <x:f>IF(AND(W57=1,ISNUMBER(N57),ISNUMBER(J57),J57&gt;0),J57,"")</x:f>
      </x:c>
      <x:c r="AC57" s="38" t="str">
        <x:f>IF(AND(W57=1,C57="A"),I57,"")</x:f>
      </x:c>
      <x:c r="AD57" s="38" t="str">
        <x:f>IF(AND(W57=1,C57="B"),I57,"")</x:f>
      </x:c>
      <x:c r="AE57" s="36" t="str">
        <x:f>IF(AND(W57=1,C57="A",ISNUMBER(S57)),S57,"")</x:f>
      </x:c>
      <x:c r="AF57" s="36" t="str">
        <x:f>IF(AND(W57=1,C57="B",ISNUMBER(S57)),S57,"")</x:f>
      </x:c>
    </x:row>
    <x:row r="58" ht="23" customHeight="1">
      <x:c r="A58" s="20"/>
      <x:c r="B58" s="20"/>
      <x:c r="C58" s="20"/>
      <x:c r="D58" s="20"/>
      <x:c r="E58" s="28"/>
      <x:c r="F58" s="28"/>
      <x:c r="G58" s="20"/>
      <x:c r="H58" s="30"/>
      <x:c r="I58" s="32"/>
      <x:c r="J58" s="32"/>
      <x:c r="K58" s="30"/>
      <x:c r="L58" s="30"/>
      <x:c r="M58" s="32"/>
      <x:c r="N58" s="32"/>
      <x:c r="O58" s="24"/>
      <x:c r="P58" s="24"/>
      <x:c r="Q58" s="34" t="str">
        <x:f>IF(AND(ISNUMBER(E58),ISNUMBER(F58)),(F58-E58)*24,"")</x:f>
      </x:c>
      <x:c r="R58" s="34" t="str">
        <x:f>IF(AND(ISNUMBER(K58),K58&gt;=0,OR(L58="sec",L58="min")),K58*IF(L58="min",60,1),"")</x:f>
      </x:c>
      <x:c r="S58" s="36" t="str">
        <x:f>IF(AND(W58=1,ISNUMBER(R58),H58&gt;0),R58/H58,"")</x:f>
      </x:c>
      <x:c r="T58" s="34" t="str">
        <x:f>IF(AND(W58=1,ISNUMBER(M58),ISNUMBER(J58),J58&gt;0),M58/J58*1000,"")</x:f>
      </x:c>
      <x:c r="U58" s="34" t="str">
        <x:f>IF(AND(W58=1,ISNUMBER(N58),ISNUMBER(J58),J58&gt;0),N58/J58*1000,"")</x:f>
      </x:c>
      <x:c r="V58" s="22" t="str">
        <x:f>IF(A58="","",IF(COUNTIF($A$6:$A$69,A58)&gt;1,"INVALID: duplicate ID",IF(OR(ISBLANK(E58),ISBLANK(F58),ISBLANK(H58),ISBLANK(I58),C58="",D58="",G58=""),"WAIT: required fields",IF(COUNT(E58:F58,H58:I58)&lt;4,"INVALID: data type",IFERROR(IF(OR(H58&lt;=0,I58&lt;0,F58&lt;E58,AND(NOT(ISBLANK(J58)),OR(NOT(ISNUMBER(J58)),J58&lt;0)),AND(NOT(ISBLANK(K58)),OR(NOT(ISNUMBER(K58)),K58&lt;0)),AND(NOT(ISBLANK(M58)),OR(NOT(ISNUMBER(M58)),M58&lt;0)),AND(NOT(ISBLANK(N58)),OR(NOT(ISNUMBER(N58)),N58&lt;0)),AND(NOT(ISBLANK(K58)),NOT(OR(L58="sec",L58="min"))),NOT(OR(C58="A",C58="B")),NOT(OR(D58="Explore",D58="Retest")),NOT(OR(G58="Organic",G58="Paid",G58="Mixed"))),"INVALID: value/unit",IF(OR(D58&lt;&gt;Start!$B$8,G58&lt;&gt;Start!$B$9,ABS(Q58-Start!$B$6)&gt;Start!$B$7),"EXCLUDED","INCLUDED")),"INVALID: value/unit")))))</x:f>
      </x:c>
      <x:c r="W58" s="22" t="n">
        <x:f>IF(V58="INCLUDED",1,0)</x:f>
        <x:v>0</x:v>
      </x:c>
      <x:c r="X58" s="38" t="str">
        <x:f>IF(W58=1,I58,"")</x:f>
      </x:c>
      <x:c r="Y58" s="38" t="str">
        <x:f>IF(AND(W58=1,ISNUMBER(M58),ISNUMBER(J58),J58&gt;0),M58,"")</x:f>
      </x:c>
      <x:c r="Z58" s="38" t="str">
        <x:f>IF(AND(W58=1,ISNUMBER(M58),ISNUMBER(J58),J58&gt;0),J58,"")</x:f>
      </x:c>
      <x:c r="AA58" s="38" t="str">
        <x:f>IF(AND(W58=1,ISNUMBER(N58),ISNUMBER(J58),J58&gt;0),N58,"")</x:f>
      </x:c>
      <x:c r="AB58" s="38" t="str">
        <x:f>IF(AND(W58=1,ISNUMBER(N58),ISNUMBER(J58),J58&gt;0),J58,"")</x:f>
      </x:c>
      <x:c r="AC58" s="38" t="str">
        <x:f>IF(AND(W58=1,C58="A"),I58,"")</x:f>
      </x:c>
      <x:c r="AD58" s="38" t="str">
        <x:f>IF(AND(W58=1,C58="B"),I58,"")</x:f>
      </x:c>
      <x:c r="AE58" s="36" t="str">
        <x:f>IF(AND(W58=1,C58="A",ISNUMBER(S58)),S58,"")</x:f>
      </x:c>
      <x:c r="AF58" s="36" t="str">
        <x:f>IF(AND(W58=1,C58="B",ISNUMBER(S58)),S58,"")</x:f>
      </x:c>
    </x:row>
    <x:row r="59" ht="23" customHeight="1">
      <x:c r="A59" s="20"/>
      <x:c r="B59" s="20"/>
      <x:c r="C59" s="20"/>
      <x:c r="D59" s="20"/>
      <x:c r="E59" s="28"/>
      <x:c r="F59" s="28"/>
      <x:c r="G59" s="20"/>
      <x:c r="H59" s="30"/>
      <x:c r="I59" s="32"/>
      <x:c r="J59" s="32"/>
      <x:c r="K59" s="30"/>
      <x:c r="L59" s="30"/>
      <x:c r="M59" s="32"/>
      <x:c r="N59" s="32"/>
      <x:c r="O59" s="24"/>
      <x:c r="P59" s="24"/>
      <x:c r="Q59" s="34" t="str">
        <x:f>IF(AND(ISNUMBER(E59),ISNUMBER(F59)),(F59-E59)*24,"")</x:f>
      </x:c>
      <x:c r="R59" s="34" t="str">
        <x:f>IF(AND(ISNUMBER(K59),K59&gt;=0,OR(L59="sec",L59="min")),K59*IF(L59="min",60,1),"")</x:f>
      </x:c>
      <x:c r="S59" s="36" t="str">
        <x:f>IF(AND(W59=1,ISNUMBER(R59),H59&gt;0),R59/H59,"")</x:f>
      </x:c>
      <x:c r="T59" s="34" t="str">
        <x:f>IF(AND(W59=1,ISNUMBER(M59),ISNUMBER(J59),J59&gt;0),M59/J59*1000,"")</x:f>
      </x:c>
      <x:c r="U59" s="34" t="str">
        <x:f>IF(AND(W59=1,ISNUMBER(N59),ISNUMBER(J59),J59&gt;0),N59/J59*1000,"")</x:f>
      </x:c>
      <x:c r="V59" s="22" t="str">
        <x:f>IF(A59="","",IF(COUNTIF($A$6:$A$69,A59)&gt;1,"INVALID: duplicate ID",IF(OR(ISBLANK(E59),ISBLANK(F59),ISBLANK(H59),ISBLANK(I59),C59="",D59="",G59=""),"WAIT: required fields",IF(COUNT(E59:F59,H59:I59)&lt;4,"INVALID: data type",IFERROR(IF(OR(H59&lt;=0,I59&lt;0,F59&lt;E59,AND(NOT(ISBLANK(J59)),OR(NOT(ISNUMBER(J59)),J59&lt;0)),AND(NOT(ISBLANK(K59)),OR(NOT(ISNUMBER(K59)),K59&lt;0)),AND(NOT(ISBLANK(M59)),OR(NOT(ISNUMBER(M59)),M59&lt;0)),AND(NOT(ISBLANK(N59)),OR(NOT(ISNUMBER(N59)),N59&lt;0)),AND(NOT(ISBLANK(K59)),NOT(OR(L59="sec",L59="min"))),NOT(OR(C59="A",C59="B")),NOT(OR(D59="Explore",D59="Retest")),NOT(OR(G59="Organic",G59="Paid",G59="Mixed"))),"INVALID: value/unit",IF(OR(D59&lt;&gt;Start!$B$8,G59&lt;&gt;Start!$B$9,ABS(Q59-Start!$B$6)&gt;Start!$B$7),"EXCLUDED","INCLUDED")),"INVALID: value/unit")))))</x:f>
      </x:c>
      <x:c r="W59" s="22" t="n">
        <x:f>IF(V59="INCLUDED",1,0)</x:f>
        <x:v>0</x:v>
      </x:c>
      <x:c r="X59" s="38" t="str">
        <x:f>IF(W59=1,I59,"")</x:f>
      </x:c>
      <x:c r="Y59" s="38" t="str">
        <x:f>IF(AND(W59=1,ISNUMBER(M59),ISNUMBER(J59),J59&gt;0),M59,"")</x:f>
      </x:c>
      <x:c r="Z59" s="38" t="str">
        <x:f>IF(AND(W59=1,ISNUMBER(M59),ISNUMBER(J59),J59&gt;0),J59,"")</x:f>
      </x:c>
      <x:c r="AA59" s="38" t="str">
        <x:f>IF(AND(W59=1,ISNUMBER(N59),ISNUMBER(J59),J59&gt;0),N59,"")</x:f>
      </x:c>
      <x:c r="AB59" s="38" t="str">
        <x:f>IF(AND(W59=1,ISNUMBER(N59),ISNUMBER(J59),J59&gt;0),J59,"")</x:f>
      </x:c>
      <x:c r="AC59" s="38" t="str">
        <x:f>IF(AND(W59=1,C59="A"),I59,"")</x:f>
      </x:c>
      <x:c r="AD59" s="38" t="str">
        <x:f>IF(AND(W59=1,C59="B"),I59,"")</x:f>
      </x:c>
      <x:c r="AE59" s="36" t="str">
        <x:f>IF(AND(W59=1,C59="A",ISNUMBER(S59)),S59,"")</x:f>
      </x:c>
      <x:c r="AF59" s="36" t="str">
        <x:f>IF(AND(W59=1,C59="B",ISNUMBER(S59)),S59,"")</x:f>
      </x:c>
    </x:row>
    <x:row r="60" ht="23" customHeight="1">
      <x:c r="A60" s="20"/>
      <x:c r="B60" s="20"/>
      <x:c r="C60" s="20"/>
      <x:c r="D60" s="20"/>
      <x:c r="E60" s="28"/>
      <x:c r="F60" s="28"/>
      <x:c r="G60" s="20"/>
      <x:c r="H60" s="30"/>
      <x:c r="I60" s="32"/>
      <x:c r="J60" s="32"/>
      <x:c r="K60" s="30"/>
      <x:c r="L60" s="30"/>
      <x:c r="M60" s="32"/>
      <x:c r="N60" s="32"/>
      <x:c r="O60" s="24"/>
      <x:c r="P60" s="24"/>
      <x:c r="Q60" s="34" t="str">
        <x:f>IF(AND(ISNUMBER(E60),ISNUMBER(F60)),(F60-E60)*24,"")</x:f>
      </x:c>
      <x:c r="R60" s="34" t="str">
        <x:f>IF(AND(ISNUMBER(K60),K60&gt;=0,OR(L60="sec",L60="min")),K60*IF(L60="min",60,1),"")</x:f>
      </x:c>
      <x:c r="S60" s="36" t="str">
        <x:f>IF(AND(W60=1,ISNUMBER(R60),H60&gt;0),R60/H60,"")</x:f>
      </x:c>
      <x:c r="T60" s="34" t="str">
        <x:f>IF(AND(W60=1,ISNUMBER(M60),ISNUMBER(J60),J60&gt;0),M60/J60*1000,"")</x:f>
      </x:c>
      <x:c r="U60" s="34" t="str">
        <x:f>IF(AND(W60=1,ISNUMBER(N60),ISNUMBER(J60),J60&gt;0),N60/J60*1000,"")</x:f>
      </x:c>
      <x:c r="V60" s="22" t="str">
        <x:f>IF(A60="","",IF(COUNTIF($A$6:$A$69,A60)&gt;1,"INVALID: duplicate ID",IF(OR(ISBLANK(E60),ISBLANK(F60),ISBLANK(H60),ISBLANK(I60),C60="",D60="",G60=""),"WAIT: required fields",IF(COUNT(E60:F60,H60:I60)&lt;4,"INVALID: data type",IFERROR(IF(OR(H60&lt;=0,I60&lt;0,F60&lt;E60,AND(NOT(ISBLANK(J60)),OR(NOT(ISNUMBER(J60)),J60&lt;0)),AND(NOT(ISBLANK(K60)),OR(NOT(ISNUMBER(K60)),K60&lt;0)),AND(NOT(ISBLANK(M60)),OR(NOT(ISNUMBER(M60)),M60&lt;0)),AND(NOT(ISBLANK(N60)),OR(NOT(ISNUMBER(N60)),N60&lt;0)),AND(NOT(ISBLANK(K60)),NOT(OR(L60="sec",L60="min"))),NOT(OR(C60="A",C60="B")),NOT(OR(D60="Explore",D60="Retest")),NOT(OR(G60="Organic",G60="Paid",G60="Mixed"))),"INVALID: value/unit",IF(OR(D60&lt;&gt;Start!$B$8,G60&lt;&gt;Start!$B$9,ABS(Q60-Start!$B$6)&gt;Start!$B$7),"EXCLUDED","INCLUDED")),"INVALID: value/unit")))))</x:f>
      </x:c>
      <x:c r="W60" s="22" t="n">
        <x:f>IF(V60="INCLUDED",1,0)</x:f>
        <x:v>0</x:v>
      </x:c>
      <x:c r="X60" s="38" t="str">
        <x:f>IF(W60=1,I60,"")</x:f>
      </x:c>
      <x:c r="Y60" s="38" t="str">
        <x:f>IF(AND(W60=1,ISNUMBER(M60),ISNUMBER(J60),J60&gt;0),M60,"")</x:f>
      </x:c>
      <x:c r="Z60" s="38" t="str">
        <x:f>IF(AND(W60=1,ISNUMBER(M60),ISNUMBER(J60),J60&gt;0),J60,"")</x:f>
      </x:c>
      <x:c r="AA60" s="38" t="str">
        <x:f>IF(AND(W60=1,ISNUMBER(N60),ISNUMBER(J60),J60&gt;0),N60,"")</x:f>
      </x:c>
      <x:c r="AB60" s="38" t="str">
        <x:f>IF(AND(W60=1,ISNUMBER(N60),ISNUMBER(J60),J60&gt;0),J60,"")</x:f>
      </x:c>
      <x:c r="AC60" s="38" t="str">
        <x:f>IF(AND(W60=1,C60="A"),I60,"")</x:f>
      </x:c>
      <x:c r="AD60" s="38" t="str">
        <x:f>IF(AND(W60=1,C60="B"),I60,"")</x:f>
      </x:c>
      <x:c r="AE60" s="36" t="str">
        <x:f>IF(AND(W60=1,C60="A",ISNUMBER(S60)),S60,"")</x:f>
      </x:c>
      <x:c r="AF60" s="36" t="str">
        <x:f>IF(AND(W60=1,C60="B",ISNUMBER(S60)),S60,"")</x:f>
      </x:c>
    </x:row>
    <x:row r="61" ht="23" customHeight="1">
      <x:c r="A61" s="20"/>
      <x:c r="B61" s="20"/>
      <x:c r="C61" s="20"/>
      <x:c r="D61" s="20"/>
      <x:c r="E61" s="28"/>
      <x:c r="F61" s="28"/>
      <x:c r="G61" s="20"/>
      <x:c r="H61" s="30"/>
      <x:c r="I61" s="32"/>
      <x:c r="J61" s="32"/>
      <x:c r="K61" s="30"/>
      <x:c r="L61" s="30"/>
      <x:c r="M61" s="32"/>
      <x:c r="N61" s="32"/>
      <x:c r="O61" s="24"/>
      <x:c r="P61" s="24"/>
      <x:c r="Q61" s="34" t="str">
        <x:f>IF(AND(ISNUMBER(E61),ISNUMBER(F61)),(F61-E61)*24,"")</x:f>
      </x:c>
      <x:c r="R61" s="34" t="str">
        <x:f>IF(AND(ISNUMBER(K61),K61&gt;=0,OR(L61="sec",L61="min")),K61*IF(L61="min",60,1),"")</x:f>
      </x:c>
      <x:c r="S61" s="36" t="str">
        <x:f>IF(AND(W61=1,ISNUMBER(R61),H61&gt;0),R61/H61,"")</x:f>
      </x:c>
      <x:c r="T61" s="34" t="str">
        <x:f>IF(AND(W61=1,ISNUMBER(M61),ISNUMBER(J61),J61&gt;0),M61/J61*1000,"")</x:f>
      </x:c>
      <x:c r="U61" s="34" t="str">
        <x:f>IF(AND(W61=1,ISNUMBER(N61),ISNUMBER(J61),J61&gt;0),N61/J61*1000,"")</x:f>
      </x:c>
      <x:c r="V61" s="22" t="str">
        <x:f>IF(A61="","",IF(COUNTIF($A$6:$A$69,A61)&gt;1,"INVALID: duplicate ID",IF(OR(ISBLANK(E61),ISBLANK(F61),ISBLANK(H61),ISBLANK(I61),C61="",D61="",G61=""),"WAIT: required fields",IF(COUNT(E61:F61,H61:I61)&lt;4,"INVALID: data type",IFERROR(IF(OR(H61&lt;=0,I61&lt;0,F61&lt;E61,AND(NOT(ISBLANK(J61)),OR(NOT(ISNUMBER(J61)),J61&lt;0)),AND(NOT(ISBLANK(K61)),OR(NOT(ISNUMBER(K61)),K61&lt;0)),AND(NOT(ISBLANK(M61)),OR(NOT(ISNUMBER(M61)),M61&lt;0)),AND(NOT(ISBLANK(N61)),OR(NOT(ISNUMBER(N61)),N61&lt;0)),AND(NOT(ISBLANK(K61)),NOT(OR(L61="sec",L61="min"))),NOT(OR(C61="A",C61="B")),NOT(OR(D61="Explore",D61="Retest")),NOT(OR(G61="Organic",G61="Paid",G61="Mixed"))),"INVALID: value/unit",IF(OR(D61&lt;&gt;Start!$B$8,G61&lt;&gt;Start!$B$9,ABS(Q61-Start!$B$6)&gt;Start!$B$7),"EXCLUDED","INCLUDED")),"INVALID: value/unit")))))</x:f>
      </x:c>
      <x:c r="W61" s="22" t="n">
        <x:f>IF(V61="INCLUDED",1,0)</x:f>
        <x:v>0</x:v>
      </x:c>
      <x:c r="X61" s="38" t="str">
        <x:f>IF(W61=1,I61,"")</x:f>
      </x:c>
      <x:c r="Y61" s="38" t="str">
        <x:f>IF(AND(W61=1,ISNUMBER(M61),ISNUMBER(J61),J61&gt;0),M61,"")</x:f>
      </x:c>
      <x:c r="Z61" s="38" t="str">
        <x:f>IF(AND(W61=1,ISNUMBER(M61),ISNUMBER(J61),J61&gt;0),J61,"")</x:f>
      </x:c>
      <x:c r="AA61" s="38" t="str">
        <x:f>IF(AND(W61=1,ISNUMBER(N61),ISNUMBER(J61),J61&gt;0),N61,"")</x:f>
      </x:c>
      <x:c r="AB61" s="38" t="str">
        <x:f>IF(AND(W61=1,ISNUMBER(N61),ISNUMBER(J61),J61&gt;0),J61,"")</x:f>
      </x:c>
      <x:c r="AC61" s="38" t="str">
        <x:f>IF(AND(W61=1,C61="A"),I61,"")</x:f>
      </x:c>
      <x:c r="AD61" s="38" t="str">
        <x:f>IF(AND(W61=1,C61="B"),I61,"")</x:f>
      </x:c>
      <x:c r="AE61" s="36" t="str">
        <x:f>IF(AND(W61=1,C61="A",ISNUMBER(S61)),S61,"")</x:f>
      </x:c>
      <x:c r="AF61" s="36" t="str">
        <x:f>IF(AND(W61=1,C61="B",ISNUMBER(S61)),S61,"")</x:f>
      </x:c>
    </x:row>
    <x:row r="62" ht="23" customHeight="1">
      <x:c r="A62" s="20"/>
      <x:c r="B62" s="20"/>
      <x:c r="C62" s="20"/>
      <x:c r="D62" s="20"/>
      <x:c r="E62" s="28"/>
      <x:c r="F62" s="28"/>
      <x:c r="G62" s="20"/>
      <x:c r="H62" s="30"/>
      <x:c r="I62" s="32"/>
      <x:c r="J62" s="32"/>
      <x:c r="K62" s="30"/>
      <x:c r="L62" s="30"/>
      <x:c r="M62" s="32"/>
      <x:c r="N62" s="32"/>
      <x:c r="O62" s="24"/>
      <x:c r="P62" s="24"/>
      <x:c r="Q62" s="34" t="str">
        <x:f>IF(AND(ISNUMBER(E62),ISNUMBER(F62)),(F62-E62)*24,"")</x:f>
      </x:c>
      <x:c r="R62" s="34" t="str">
        <x:f>IF(AND(ISNUMBER(K62),K62&gt;=0,OR(L62="sec",L62="min")),K62*IF(L62="min",60,1),"")</x:f>
      </x:c>
      <x:c r="S62" s="36" t="str">
        <x:f>IF(AND(W62=1,ISNUMBER(R62),H62&gt;0),R62/H62,"")</x:f>
      </x:c>
      <x:c r="T62" s="34" t="str">
        <x:f>IF(AND(W62=1,ISNUMBER(M62),ISNUMBER(J62),J62&gt;0),M62/J62*1000,"")</x:f>
      </x:c>
      <x:c r="U62" s="34" t="str">
        <x:f>IF(AND(W62=1,ISNUMBER(N62),ISNUMBER(J62),J62&gt;0),N62/J62*1000,"")</x:f>
      </x:c>
      <x:c r="V62" s="22" t="str">
        <x:f>IF(A62="","",IF(COUNTIF($A$6:$A$69,A62)&gt;1,"INVALID: duplicate ID",IF(OR(ISBLANK(E62),ISBLANK(F62),ISBLANK(H62),ISBLANK(I62),C62="",D62="",G62=""),"WAIT: required fields",IF(COUNT(E62:F62,H62:I62)&lt;4,"INVALID: data type",IFERROR(IF(OR(H62&lt;=0,I62&lt;0,F62&lt;E62,AND(NOT(ISBLANK(J62)),OR(NOT(ISNUMBER(J62)),J62&lt;0)),AND(NOT(ISBLANK(K62)),OR(NOT(ISNUMBER(K62)),K62&lt;0)),AND(NOT(ISBLANK(M62)),OR(NOT(ISNUMBER(M62)),M62&lt;0)),AND(NOT(ISBLANK(N62)),OR(NOT(ISNUMBER(N62)),N62&lt;0)),AND(NOT(ISBLANK(K62)),NOT(OR(L62="sec",L62="min"))),NOT(OR(C62="A",C62="B")),NOT(OR(D62="Explore",D62="Retest")),NOT(OR(G62="Organic",G62="Paid",G62="Mixed"))),"INVALID: value/unit",IF(OR(D62&lt;&gt;Start!$B$8,G62&lt;&gt;Start!$B$9,ABS(Q62-Start!$B$6)&gt;Start!$B$7),"EXCLUDED","INCLUDED")),"INVALID: value/unit")))))</x:f>
      </x:c>
      <x:c r="W62" s="22" t="n">
        <x:f>IF(V62="INCLUDED",1,0)</x:f>
        <x:v>0</x:v>
      </x:c>
      <x:c r="X62" s="38" t="str">
        <x:f>IF(W62=1,I62,"")</x:f>
      </x:c>
      <x:c r="Y62" s="38" t="str">
        <x:f>IF(AND(W62=1,ISNUMBER(M62),ISNUMBER(J62),J62&gt;0),M62,"")</x:f>
      </x:c>
      <x:c r="Z62" s="38" t="str">
        <x:f>IF(AND(W62=1,ISNUMBER(M62),ISNUMBER(J62),J62&gt;0),J62,"")</x:f>
      </x:c>
      <x:c r="AA62" s="38" t="str">
        <x:f>IF(AND(W62=1,ISNUMBER(N62),ISNUMBER(J62),J62&gt;0),N62,"")</x:f>
      </x:c>
      <x:c r="AB62" s="38" t="str">
        <x:f>IF(AND(W62=1,ISNUMBER(N62),ISNUMBER(J62),J62&gt;0),J62,"")</x:f>
      </x:c>
      <x:c r="AC62" s="38" t="str">
        <x:f>IF(AND(W62=1,C62="A"),I62,"")</x:f>
      </x:c>
      <x:c r="AD62" s="38" t="str">
        <x:f>IF(AND(W62=1,C62="B"),I62,"")</x:f>
      </x:c>
      <x:c r="AE62" s="36" t="str">
        <x:f>IF(AND(W62=1,C62="A",ISNUMBER(S62)),S62,"")</x:f>
      </x:c>
      <x:c r="AF62" s="36" t="str">
        <x:f>IF(AND(W62=1,C62="B",ISNUMBER(S62)),S62,"")</x:f>
      </x:c>
    </x:row>
    <x:row r="63" ht="23" customHeight="1">
      <x:c r="A63" s="20"/>
      <x:c r="B63" s="20"/>
      <x:c r="C63" s="20"/>
      <x:c r="D63" s="20"/>
      <x:c r="E63" s="28"/>
      <x:c r="F63" s="28"/>
      <x:c r="G63" s="20"/>
      <x:c r="H63" s="30"/>
      <x:c r="I63" s="32"/>
      <x:c r="J63" s="32"/>
      <x:c r="K63" s="30"/>
      <x:c r="L63" s="30"/>
      <x:c r="M63" s="32"/>
      <x:c r="N63" s="32"/>
      <x:c r="O63" s="24"/>
      <x:c r="P63" s="24"/>
      <x:c r="Q63" s="34" t="str">
        <x:f>IF(AND(ISNUMBER(E63),ISNUMBER(F63)),(F63-E63)*24,"")</x:f>
      </x:c>
      <x:c r="R63" s="34" t="str">
        <x:f>IF(AND(ISNUMBER(K63),K63&gt;=0,OR(L63="sec",L63="min")),K63*IF(L63="min",60,1),"")</x:f>
      </x:c>
      <x:c r="S63" s="36" t="str">
        <x:f>IF(AND(W63=1,ISNUMBER(R63),H63&gt;0),R63/H63,"")</x:f>
      </x:c>
      <x:c r="T63" s="34" t="str">
        <x:f>IF(AND(W63=1,ISNUMBER(M63),ISNUMBER(J63),J63&gt;0),M63/J63*1000,"")</x:f>
      </x:c>
      <x:c r="U63" s="34" t="str">
        <x:f>IF(AND(W63=1,ISNUMBER(N63),ISNUMBER(J63),J63&gt;0),N63/J63*1000,"")</x:f>
      </x:c>
      <x:c r="V63" s="22" t="str">
        <x:f>IF(A63="","",IF(COUNTIF($A$6:$A$69,A63)&gt;1,"INVALID: duplicate ID",IF(OR(ISBLANK(E63),ISBLANK(F63),ISBLANK(H63),ISBLANK(I63),C63="",D63="",G63=""),"WAIT: required fields",IF(COUNT(E63:F63,H63:I63)&lt;4,"INVALID: data type",IFERROR(IF(OR(H63&lt;=0,I63&lt;0,F63&lt;E63,AND(NOT(ISBLANK(J63)),OR(NOT(ISNUMBER(J63)),J63&lt;0)),AND(NOT(ISBLANK(K63)),OR(NOT(ISNUMBER(K63)),K63&lt;0)),AND(NOT(ISBLANK(M63)),OR(NOT(ISNUMBER(M63)),M63&lt;0)),AND(NOT(ISBLANK(N63)),OR(NOT(ISNUMBER(N63)),N63&lt;0)),AND(NOT(ISBLANK(K63)),NOT(OR(L63="sec",L63="min"))),NOT(OR(C63="A",C63="B")),NOT(OR(D63="Explore",D63="Retest")),NOT(OR(G63="Organic",G63="Paid",G63="Mixed"))),"INVALID: value/unit",IF(OR(D63&lt;&gt;Start!$B$8,G63&lt;&gt;Start!$B$9,ABS(Q63-Start!$B$6)&gt;Start!$B$7),"EXCLUDED","INCLUDED")),"INVALID: value/unit")))))</x:f>
      </x:c>
      <x:c r="W63" s="22" t="n">
        <x:f>IF(V63="INCLUDED",1,0)</x:f>
        <x:v>0</x:v>
      </x:c>
      <x:c r="X63" s="38" t="str">
        <x:f>IF(W63=1,I63,"")</x:f>
      </x:c>
      <x:c r="Y63" s="38" t="str">
        <x:f>IF(AND(W63=1,ISNUMBER(M63),ISNUMBER(J63),J63&gt;0),M63,"")</x:f>
      </x:c>
      <x:c r="Z63" s="38" t="str">
        <x:f>IF(AND(W63=1,ISNUMBER(M63),ISNUMBER(J63),J63&gt;0),J63,"")</x:f>
      </x:c>
      <x:c r="AA63" s="38" t="str">
        <x:f>IF(AND(W63=1,ISNUMBER(N63),ISNUMBER(J63),J63&gt;0),N63,"")</x:f>
      </x:c>
      <x:c r="AB63" s="38" t="str">
        <x:f>IF(AND(W63=1,ISNUMBER(N63),ISNUMBER(J63),J63&gt;0),J63,"")</x:f>
      </x:c>
      <x:c r="AC63" s="38" t="str">
        <x:f>IF(AND(W63=1,C63="A"),I63,"")</x:f>
      </x:c>
      <x:c r="AD63" s="38" t="str">
        <x:f>IF(AND(W63=1,C63="B"),I63,"")</x:f>
      </x:c>
      <x:c r="AE63" s="36" t="str">
        <x:f>IF(AND(W63=1,C63="A",ISNUMBER(S63)),S63,"")</x:f>
      </x:c>
      <x:c r="AF63" s="36" t="str">
        <x:f>IF(AND(W63=1,C63="B",ISNUMBER(S63)),S63,"")</x:f>
      </x:c>
    </x:row>
    <x:row r="64" ht="23" customHeight="1">
      <x:c r="A64" s="20"/>
      <x:c r="B64" s="20"/>
      <x:c r="C64" s="20"/>
      <x:c r="D64" s="20"/>
      <x:c r="E64" s="28"/>
      <x:c r="F64" s="28"/>
      <x:c r="G64" s="20"/>
      <x:c r="H64" s="30"/>
      <x:c r="I64" s="32"/>
      <x:c r="J64" s="32"/>
      <x:c r="K64" s="30"/>
      <x:c r="L64" s="30"/>
      <x:c r="M64" s="32"/>
      <x:c r="N64" s="32"/>
      <x:c r="O64" s="24"/>
      <x:c r="P64" s="24"/>
      <x:c r="Q64" s="34" t="str">
        <x:f>IF(AND(ISNUMBER(E64),ISNUMBER(F64)),(F64-E64)*24,"")</x:f>
      </x:c>
      <x:c r="R64" s="34" t="str">
        <x:f>IF(AND(ISNUMBER(K64),K64&gt;=0,OR(L64="sec",L64="min")),K64*IF(L64="min",60,1),"")</x:f>
      </x:c>
      <x:c r="S64" s="36" t="str">
        <x:f>IF(AND(W64=1,ISNUMBER(R64),H64&gt;0),R64/H64,"")</x:f>
      </x:c>
      <x:c r="T64" s="34" t="str">
        <x:f>IF(AND(W64=1,ISNUMBER(M64),ISNUMBER(J64),J64&gt;0),M64/J64*1000,"")</x:f>
      </x:c>
      <x:c r="U64" s="34" t="str">
        <x:f>IF(AND(W64=1,ISNUMBER(N64),ISNUMBER(J64),J64&gt;0),N64/J64*1000,"")</x:f>
      </x:c>
      <x:c r="V64" s="22" t="str">
        <x:f>IF(A64="","",IF(COUNTIF($A$6:$A$69,A64)&gt;1,"INVALID: duplicate ID",IF(OR(ISBLANK(E64),ISBLANK(F64),ISBLANK(H64),ISBLANK(I64),C64="",D64="",G64=""),"WAIT: required fields",IF(COUNT(E64:F64,H64:I64)&lt;4,"INVALID: data type",IFERROR(IF(OR(H64&lt;=0,I64&lt;0,F64&lt;E64,AND(NOT(ISBLANK(J64)),OR(NOT(ISNUMBER(J64)),J64&lt;0)),AND(NOT(ISBLANK(K64)),OR(NOT(ISNUMBER(K64)),K64&lt;0)),AND(NOT(ISBLANK(M64)),OR(NOT(ISNUMBER(M64)),M64&lt;0)),AND(NOT(ISBLANK(N64)),OR(NOT(ISNUMBER(N64)),N64&lt;0)),AND(NOT(ISBLANK(K64)),NOT(OR(L64="sec",L64="min"))),NOT(OR(C64="A",C64="B")),NOT(OR(D64="Explore",D64="Retest")),NOT(OR(G64="Organic",G64="Paid",G64="Mixed"))),"INVALID: value/unit",IF(OR(D64&lt;&gt;Start!$B$8,G64&lt;&gt;Start!$B$9,ABS(Q64-Start!$B$6)&gt;Start!$B$7),"EXCLUDED","INCLUDED")),"INVALID: value/unit")))))</x:f>
      </x:c>
      <x:c r="W64" s="22" t="n">
        <x:f>IF(V64="INCLUDED",1,0)</x:f>
        <x:v>0</x:v>
      </x:c>
      <x:c r="X64" s="38" t="str">
        <x:f>IF(W64=1,I64,"")</x:f>
      </x:c>
      <x:c r="Y64" s="38" t="str">
        <x:f>IF(AND(W64=1,ISNUMBER(M64),ISNUMBER(J64),J64&gt;0),M64,"")</x:f>
      </x:c>
      <x:c r="Z64" s="38" t="str">
        <x:f>IF(AND(W64=1,ISNUMBER(M64),ISNUMBER(J64),J64&gt;0),J64,"")</x:f>
      </x:c>
      <x:c r="AA64" s="38" t="str">
        <x:f>IF(AND(W64=1,ISNUMBER(N64),ISNUMBER(J64),J64&gt;0),N64,"")</x:f>
      </x:c>
      <x:c r="AB64" s="38" t="str">
        <x:f>IF(AND(W64=1,ISNUMBER(N64),ISNUMBER(J64),J64&gt;0),J64,"")</x:f>
      </x:c>
      <x:c r="AC64" s="38" t="str">
        <x:f>IF(AND(W64=1,C64="A"),I64,"")</x:f>
      </x:c>
      <x:c r="AD64" s="38" t="str">
        <x:f>IF(AND(W64=1,C64="B"),I64,"")</x:f>
      </x:c>
      <x:c r="AE64" s="36" t="str">
        <x:f>IF(AND(W64=1,C64="A",ISNUMBER(S64)),S64,"")</x:f>
      </x:c>
      <x:c r="AF64" s="36" t="str">
        <x:f>IF(AND(W64=1,C64="B",ISNUMBER(S64)),S64,"")</x:f>
      </x:c>
    </x:row>
    <x:row r="65" ht="23" customHeight="1">
      <x:c r="A65" s="20"/>
      <x:c r="B65" s="20"/>
      <x:c r="C65" s="20"/>
      <x:c r="D65" s="20"/>
      <x:c r="E65" s="28"/>
      <x:c r="F65" s="28"/>
      <x:c r="G65" s="20"/>
      <x:c r="H65" s="30"/>
      <x:c r="I65" s="32"/>
      <x:c r="J65" s="32"/>
      <x:c r="K65" s="30"/>
      <x:c r="L65" s="30"/>
      <x:c r="M65" s="32"/>
      <x:c r="N65" s="32"/>
      <x:c r="O65" s="24"/>
      <x:c r="P65" s="24"/>
      <x:c r="Q65" s="34" t="str">
        <x:f>IF(AND(ISNUMBER(E65),ISNUMBER(F65)),(F65-E65)*24,"")</x:f>
      </x:c>
      <x:c r="R65" s="34" t="str">
        <x:f>IF(AND(ISNUMBER(K65),K65&gt;=0,OR(L65="sec",L65="min")),K65*IF(L65="min",60,1),"")</x:f>
      </x:c>
      <x:c r="S65" s="36" t="str">
        <x:f>IF(AND(W65=1,ISNUMBER(R65),H65&gt;0),R65/H65,"")</x:f>
      </x:c>
      <x:c r="T65" s="34" t="str">
        <x:f>IF(AND(W65=1,ISNUMBER(M65),ISNUMBER(J65),J65&gt;0),M65/J65*1000,"")</x:f>
      </x:c>
      <x:c r="U65" s="34" t="str">
        <x:f>IF(AND(W65=1,ISNUMBER(N65),ISNUMBER(J65),J65&gt;0),N65/J65*1000,"")</x:f>
      </x:c>
      <x:c r="V65" s="22" t="str">
        <x:f>IF(A65="","",IF(COUNTIF($A$6:$A$69,A65)&gt;1,"INVALID: duplicate ID",IF(OR(ISBLANK(E65),ISBLANK(F65),ISBLANK(H65),ISBLANK(I65),C65="",D65="",G65=""),"WAIT: required fields",IF(COUNT(E65:F65,H65:I65)&lt;4,"INVALID: data type",IFERROR(IF(OR(H65&lt;=0,I65&lt;0,F65&lt;E65,AND(NOT(ISBLANK(J65)),OR(NOT(ISNUMBER(J65)),J65&lt;0)),AND(NOT(ISBLANK(K65)),OR(NOT(ISNUMBER(K65)),K65&lt;0)),AND(NOT(ISBLANK(M65)),OR(NOT(ISNUMBER(M65)),M65&lt;0)),AND(NOT(ISBLANK(N65)),OR(NOT(ISNUMBER(N65)),N65&lt;0)),AND(NOT(ISBLANK(K65)),NOT(OR(L65="sec",L65="min"))),NOT(OR(C65="A",C65="B")),NOT(OR(D65="Explore",D65="Retest")),NOT(OR(G65="Organic",G65="Paid",G65="Mixed"))),"INVALID: value/unit",IF(OR(D65&lt;&gt;Start!$B$8,G65&lt;&gt;Start!$B$9,ABS(Q65-Start!$B$6)&gt;Start!$B$7),"EXCLUDED","INCLUDED")),"INVALID: value/unit")))))</x:f>
      </x:c>
      <x:c r="W65" s="22" t="n">
        <x:f>IF(V65="INCLUDED",1,0)</x:f>
        <x:v>0</x:v>
      </x:c>
      <x:c r="X65" s="38" t="str">
        <x:f>IF(W65=1,I65,"")</x:f>
      </x:c>
      <x:c r="Y65" s="38" t="str">
        <x:f>IF(AND(W65=1,ISNUMBER(M65),ISNUMBER(J65),J65&gt;0),M65,"")</x:f>
      </x:c>
      <x:c r="Z65" s="38" t="str">
        <x:f>IF(AND(W65=1,ISNUMBER(M65),ISNUMBER(J65),J65&gt;0),J65,"")</x:f>
      </x:c>
      <x:c r="AA65" s="38" t="str">
        <x:f>IF(AND(W65=1,ISNUMBER(N65),ISNUMBER(J65),J65&gt;0),N65,"")</x:f>
      </x:c>
      <x:c r="AB65" s="38" t="str">
        <x:f>IF(AND(W65=1,ISNUMBER(N65),ISNUMBER(J65),J65&gt;0),J65,"")</x:f>
      </x:c>
      <x:c r="AC65" s="38" t="str">
        <x:f>IF(AND(W65=1,C65="A"),I65,"")</x:f>
      </x:c>
      <x:c r="AD65" s="38" t="str">
        <x:f>IF(AND(W65=1,C65="B"),I65,"")</x:f>
      </x:c>
      <x:c r="AE65" s="36" t="str">
        <x:f>IF(AND(W65=1,C65="A",ISNUMBER(S65)),S65,"")</x:f>
      </x:c>
      <x:c r="AF65" s="36" t="str">
        <x:f>IF(AND(W65=1,C65="B",ISNUMBER(S65)),S65,"")</x:f>
      </x:c>
    </x:row>
    <x:row r="66" ht="23" customHeight="1">
      <x:c r="A66" s="20"/>
      <x:c r="B66" s="20"/>
      <x:c r="C66" s="20"/>
      <x:c r="D66" s="20"/>
      <x:c r="E66" s="28"/>
      <x:c r="F66" s="28"/>
      <x:c r="G66" s="20"/>
      <x:c r="H66" s="30"/>
      <x:c r="I66" s="32"/>
      <x:c r="J66" s="32"/>
      <x:c r="K66" s="30"/>
      <x:c r="L66" s="30"/>
      <x:c r="M66" s="32"/>
      <x:c r="N66" s="32"/>
      <x:c r="O66" s="24"/>
      <x:c r="P66" s="24"/>
      <x:c r="Q66" s="34" t="str">
        <x:f>IF(AND(ISNUMBER(E66),ISNUMBER(F66)),(F66-E66)*24,"")</x:f>
      </x:c>
      <x:c r="R66" s="34" t="str">
        <x:f>IF(AND(ISNUMBER(K66),K66&gt;=0,OR(L66="sec",L66="min")),K66*IF(L66="min",60,1),"")</x:f>
      </x:c>
      <x:c r="S66" s="36" t="str">
        <x:f>IF(AND(W66=1,ISNUMBER(R66),H66&gt;0),R66/H66,"")</x:f>
      </x:c>
      <x:c r="T66" s="34" t="str">
        <x:f>IF(AND(W66=1,ISNUMBER(M66),ISNUMBER(J66),J66&gt;0),M66/J66*1000,"")</x:f>
      </x:c>
      <x:c r="U66" s="34" t="str">
        <x:f>IF(AND(W66=1,ISNUMBER(N66),ISNUMBER(J66),J66&gt;0),N66/J66*1000,"")</x:f>
      </x:c>
      <x:c r="V66" s="22" t="str">
        <x:f>IF(A66="","",IF(COUNTIF($A$6:$A$69,A66)&gt;1,"INVALID: duplicate ID",IF(OR(ISBLANK(E66),ISBLANK(F66),ISBLANK(H66),ISBLANK(I66),C66="",D66="",G66=""),"WAIT: required fields",IF(COUNT(E66:F66,H66:I66)&lt;4,"INVALID: data type",IFERROR(IF(OR(H66&lt;=0,I66&lt;0,F66&lt;E66,AND(NOT(ISBLANK(J66)),OR(NOT(ISNUMBER(J66)),J66&lt;0)),AND(NOT(ISBLANK(K66)),OR(NOT(ISNUMBER(K66)),K66&lt;0)),AND(NOT(ISBLANK(M66)),OR(NOT(ISNUMBER(M66)),M66&lt;0)),AND(NOT(ISBLANK(N66)),OR(NOT(ISNUMBER(N66)),N66&lt;0)),AND(NOT(ISBLANK(K66)),NOT(OR(L66="sec",L66="min"))),NOT(OR(C66="A",C66="B")),NOT(OR(D66="Explore",D66="Retest")),NOT(OR(G66="Organic",G66="Paid",G66="Mixed"))),"INVALID: value/unit",IF(OR(D66&lt;&gt;Start!$B$8,G66&lt;&gt;Start!$B$9,ABS(Q66-Start!$B$6)&gt;Start!$B$7),"EXCLUDED","INCLUDED")),"INVALID: value/unit")))))</x:f>
      </x:c>
      <x:c r="W66" s="22" t="n">
        <x:f>IF(V66="INCLUDED",1,0)</x:f>
        <x:v>0</x:v>
      </x:c>
      <x:c r="X66" s="38" t="str">
        <x:f>IF(W66=1,I66,"")</x:f>
      </x:c>
      <x:c r="Y66" s="38" t="str">
        <x:f>IF(AND(W66=1,ISNUMBER(M66),ISNUMBER(J66),J66&gt;0),M66,"")</x:f>
      </x:c>
      <x:c r="Z66" s="38" t="str">
        <x:f>IF(AND(W66=1,ISNUMBER(M66),ISNUMBER(J66),J66&gt;0),J66,"")</x:f>
      </x:c>
      <x:c r="AA66" s="38" t="str">
        <x:f>IF(AND(W66=1,ISNUMBER(N66),ISNUMBER(J66),J66&gt;0),N66,"")</x:f>
      </x:c>
      <x:c r="AB66" s="38" t="str">
        <x:f>IF(AND(W66=1,ISNUMBER(N66),ISNUMBER(J66),J66&gt;0),J66,"")</x:f>
      </x:c>
      <x:c r="AC66" s="38" t="str">
        <x:f>IF(AND(W66=1,C66="A"),I66,"")</x:f>
      </x:c>
      <x:c r="AD66" s="38" t="str">
        <x:f>IF(AND(W66=1,C66="B"),I66,"")</x:f>
      </x:c>
      <x:c r="AE66" s="36" t="str">
        <x:f>IF(AND(W66=1,C66="A",ISNUMBER(S66)),S66,"")</x:f>
      </x:c>
      <x:c r="AF66" s="36" t="str">
        <x:f>IF(AND(W66=1,C66="B",ISNUMBER(S66)),S66,"")</x:f>
      </x:c>
    </x:row>
    <x:row r="67" ht="23" customHeight="1">
      <x:c r="A67" s="20"/>
      <x:c r="B67" s="20"/>
      <x:c r="C67" s="20"/>
      <x:c r="D67" s="20"/>
      <x:c r="E67" s="28"/>
      <x:c r="F67" s="28"/>
      <x:c r="G67" s="20"/>
      <x:c r="H67" s="30"/>
      <x:c r="I67" s="32"/>
      <x:c r="J67" s="32"/>
      <x:c r="K67" s="30"/>
      <x:c r="L67" s="30"/>
      <x:c r="M67" s="32"/>
      <x:c r="N67" s="32"/>
      <x:c r="O67" s="24"/>
      <x:c r="P67" s="24"/>
      <x:c r="Q67" s="34" t="str">
        <x:f>IF(AND(ISNUMBER(E67),ISNUMBER(F67)),(F67-E67)*24,"")</x:f>
      </x:c>
      <x:c r="R67" s="34" t="str">
        <x:f>IF(AND(ISNUMBER(K67),K67&gt;=0,OR(L67="sec",L67="min")),K67*IF(L67="min",60,1),"")</x:f>
      </x:c>
      <x:c r="S67" s="36" t="str">
        <x:f>IF(AND(W67=1,ISNUMBER(R67),H67&gt;0),R67/H67,"")</x:f>
      </x:c>
      <x:c r="T67" s="34" t="str">
        <x:f>IF(AND(W67=1,ISNUMBER(M67),ISNUMBER(J67),J67&gt;0),M67/J67*1000,"")</x:f>
      </x:c>
      <x:c r="U67" s="34" t="str">
        <x:f>IF(AND(W67=1,ISNUMBER(N67),ISNUMBER(J67),J67&gt;0),N67/J67*1000,"")</x:f>
      </x:c>
      <x:c r="V67" s="22" t="str">
        <x:f>IF(A67="","",IF(COUNTIF($A$6:$A$69,A67)&gt;1,"INVALID: duplicate ID",IF(OR(ISBLANK(E67),ISBLANK(F67),ISBLANK(H67),ISBLANK(I67),C67="",D67="",G67=""),"WAIT: required fields",IF(COUNT(E67:F67,H67:I67)&lt;4,"INVALID: data type",IFERROR(IF(OR(H67&lt;=0,I67&lt;0,F67&lt;E67,AND(NOT(ISBLANK(J67)),OR(NOT(ISNUMBER(J67)),J67&lt;0)),AND(NOT(ISBLANK(K67)),OR(NOT(ISNUMBER(K67)),K67&lt;0)),AND(NOT(ISBLANK(M67)),OR(NOT(ISNUMBER(M67)),M67&lt;0)),AND(NOT(ISBLANK(N67)),OR(NOT(ISNUMBER(N67)),N67&lt;0)),AND(NOT(ISBLANK(K67)),NOT(OR(L67="sec",L67="min"))),NOT(OR(C67="A",C67="B")),NOT(OR(D67="Explore",D67="Retest")),NOT(OR(G67="Organic",G67="Paid",G67="Mixed"))),"INVALID: value/unit",IF(OR(D67&lt;&gt;Start!$B$8,G67&lt;&gt;Start!$B$9,ABS(Q67-Start!$B$6)&gt;Start!$B$7),"EXCLUDED","INCLUDED")),"INVALID: value/unit")))))</x:f>
      </x:c>
      <x:c r="W67" s="22" t="n">
        <x:f>IF(V67="INCLUDED",1,0)</x:f>
        <x:v>0</x:v>
      </x:c>
      <x:c r="X67" s="38" t="str">
        <x:f>IF(W67=1,I67,"")</x:f>
      </x:c>
      <x:c r="Y67" s="38" t="str">
        <x:f>IF(AND(W67=1,ISNUMBER(M67),ISNUMBER(J67),J67&gt;0),M67,"")</x:f>
      </x:c>
      <x:c r="Z67" s="38" t="str">
        <x:f>IF(AND(W67=1,ISNUMBER(M67),ISNUMBER(J67),J67&gt;0),J67,"")</x:f>
      </x:c>
      <x:c r="AA67" s="38" t="str">
        <x:f>IF(AND(W67=1,ISNUMBER(N67),ISNUMBER(J67),J67&gt;0),N67,"")</x:f>
      </x:c>
      <x:c r="AB67" s="38" t="str">
        <x:f>IF(AND(W67=1,ISNUMBER(N67),ISNUMBER(J67),J67&gt;0),J67,"")</x:f>
      </x:c>
      <x:c r="AC67" s="38" t="str">
        <x:f>IF(AND(W67=1,C67="A"),I67,"")</x:f>
      </x:c>
      <x:c r="AD67" s="38" t="str">
        <x:f>IF(AND(W67=1,C67="B"),I67,"")</x:f>
      </x:c>
      <x:c r="AE67" s="36" t="str">
        <x:f>IF(AND(W67=1,C67="A",ISNUMBER(S67)),S67,"")</x:f>
      </x:c>
      <x:c r="AF67" s="36" t="str">
        <x:f>IF(AND(W67=1,C67="B",ISNUMBER(S67)),S67,"")</x:f>
      </x:c>
    </x:row>
    <x:row r="68" ht="23" customHeight="1">
      <x:c r="A68" s="20"/>
      <x:c r="B68" s="20"/>
      <x:c r="C68" s="20"/>
      <x:c r="D68" s="20"/>
      <x:c r="E68" s="28"/>
      <x:c r="F68" s="28"/>
      <x:c r="G68" s="20"/>
      <x:c r="H68" s="30"/>
      <x:c r="I68" s="32"/>
      <x:c r="J68" s="32"/>
      <x:c r="K68" s="30"/>
      <x:c r="L68" s="30"/>
      <x:c r="M68" s="32"/>
      <x:c r="N68" s="32"/>
      <x:c r="O68" s="24"/>
      <x:c r="P68" s="24"/>
      <x:c r="Q68" s="34" t="str">
        <x:f>IF(AND(ISNUMBER(E68),ISNUMBER(F68)),(F68-E68)*24,"")</x:f>
      </x:c>
      <x:c r="R68" s="34" t="str">
        <x:f>IF(AND(ISNUMBER(K68),K68&gt;=0,OR(L68="sec",L68="min")),K68*IF(L68="min",60,1),"")</x:f>
      </x:c>
      <x:c r="S68" s="36" t="str">
        <x:f>IF(AND(W68=1,ISNUMBER(R68),H68&gt;0),R68/H68,"")</x:f>
      </x:c>
      <x:c r="T68" s="34" t="str">
        <x:f>IF(AND(W68=1,ISNUMBER(M68),ISNUMBER(J68),J68&gt;0),M68/J68*1000,"")</x:f>
      </x:c>
      <x:c r="U68" s="34" t="str">
        <x:f>IF(AND(W68=1,ISNUMBER(N68),ISNUMBER(J68),J68&gt;0),N68/J68*1000,"")</x:f>
      </x:c>
      <x:c r="V68" s="22" t="str">
        <x:f>IF(A68="","",IF(COUNTIF($A$6:$A$69,A68)&gt;1,"INVALID: duplicate ID",IF(OR(ISBLANK(E68),ISBLANK(F68),ISBLANK(H68),ISBLANK(I68),C68="",D68="",G68=""),"WAIT: required fields",IF(COUNT(E68:F68,H68:I68)&lt;4,"INVALID: data type",IFERROR(IF(OR(H68&lt;=0,I68&lt;0,F68&lt;E68,AND(NOT(ISBLANK(J68)),OR(NOT(ISNUMBER(J68)),J68&lt;0)),AND(NOT(ISBLANK(K68)),OR(NOT(ISNUMBER(K68)),K68&lt;0)),AND(NOT(ISBLANK(M68)),OR(NOT(ISNUMBER(M68)),M68&lt;0)),AND(NOT(ISBLANK(N68)),OR(NOT(ISNUMBER(N68)),N68&lt;0)),AND(NOT(ISBLANK(K68)),NOT(OR(L68="sec",L68="min"))),NOT(OR(C68="A",C68="B")),NOT(OR(D68="Explore",D68="Retest")),NOT(OR(G68="Organic",G68="Paid",G68="Mixed"))),"INVALID: value/unit",IF(OR(D68&lt;&gt;Start!$B$8,G68&lt;&gt;Start!$B$9,ABS(Q68-Start!$B$6)&gt;Start!$B$7),"EXCLUDED","INCLUDED")),"INVALID: value/unit")))))</x:f>
      </x:c>
      <x:c r="W68" s="22" t="n">
        <x:f>IF(V68="INCLUDED",1,0)</x:f>
        <x:v>0</x:v>
      </x:c>
      <x:c r="X68" s="38" t="str">
        <x:f>IF(W68=1,I68,"")</x:f>
      </x:c>
      <x:c r="Y68" s="38" t="str">
        <x:f>IF(AND(W68=1,ISNUMBER(M68),ISNUMBER(J68),J68&gt;0),M68,"")</x:f>
      </x:c>
      <x:c r="Z68" s="38" t="str">
        <x:f>IF(AND(W68=1,ISNUMBER(M68),ISNUMBER(J68),J68&gt;0),J68,"")</x:f>
      </x:c>
      <x:c r="AA68" s="38" t="str">
        <x:f>IF(AND(W68=1,ISNUMBER(N68),ISNUMBER(J68),J68&gt;0),N68,"")</x:f>
      </x:c>
      <x:c r="AB68" s="38" t="str">
        <x:f>IF(AND(W68=1,ISNUMBER(N68),ISNUMBER(J68),J68&gt;0),J68,"")</x:f>
      </x:c>
      <x:c r="AC68" s="38" t="str">
        <x:f>IF(AND(W68=1,C68="A"),I68,"")</x:f>
      </x:c>
      <x:c r="AD68" s="38" t="str">
        <x:f>IF(AND(W68=1,C68="B"),I68,"")</x:f>
      </x:c>
      <x:c r="AE68" s="36" t="str">
        <x:f>IF(AND(W68=1,C68="A",ISNUMBER(S68)),S68,"")</x:f>
      </x:c>
      <x:c r="AF68" s="36" t="str">
        <x:f>IF(AND(W68=1,C68="B",ISNUMBER(S68)),S68,"")</x:f>
      </x:c>
    </x:row>
    <x:row r="69" ht="23" customHeight="1">
      <x:c r="A69" s="20"/>
      <x:c r="B69" s="20"/>
      <x:c r="C69" s="20"/>
      <x:c r="D69" s="20"/>
      <x:c r="E69" s="28"/>
      <x:c r="F69" s="28"/>
      <x:c r="G69" s="20"/>
      <x:c r="H69" s="30"/>
      <x:c r="I69" s="32"/>
      <x:c r="J69" s="32"/>
      <x:c r="K69" s="30"/>
      <x:c r="L69" s="30"/>
      <x:c r="M69" s="32"/>
      <x:c r="N69" s="32"/>
      <x:c r="O69" s="24"/>
      <x:c r="P69" s="24"/>
      <x:c r="Q69" s="34" t="str">
        <x:f>IF(AND(ISNUMBER(E69),ISNUMBER(F69)),(F69-E69)*24,"")</x:f>
      </x:c>
      <x:c r="R69" s="34" t="str">
        <x:f>IF(AND(ISNUMBER(K69),K69&gt;=0,OR(L69="sec",L69="min")),K69*IF(L69="min",60,1),"")</x:f>
      </x:c>
      <x:c r="S69" s="36" t="str">
        <x:f>IF(AND(W69=1,ISNUMBER(R69),H69&gt;0),R69/H69,"")</x:f>
      </x:c>
      <x:c r="T69" s="34" t="str">
        <x:f>IF(AND(W69=1,ISNUMBER(M69),ISNUMBER(J69),J69&gt;0),M69/J69*1000,"")</x:f>
      </x:c>
      <x:c r="U69" s="34" t="str">
        <x:f>IF(AND(W69=1,ISNUMBER(N69),ISNUMBER(J69),J69&gt;0),N69/J69*1000,"")</x:f>
      </x:c>
      <x:c r="V69" s="22" t="str">
        <x:f>IF(A69="","",IF(COUNTIF($A$6:$A$69,A69)&gt;1,"INVALID: duplicate ID",IF(OR(ISBLANK(E69),ISBLANK(F69),ISBLANK(H69),ISBLANK(I69),C69="",D69="",G69=""),"WAIT: required fields",IF(COUNT(E69:F69,H69:I69)&lt;4,"INVALID: data type",IFERROR(IF(OR(H69&lt;=0,I69&lt;0,F69&lt;E69,AND(NOT(ISBLANK(J69)),OR(NOT(ISNUMBER(J69)),J69&lt;0)),AND(NOT(ISBLANK(K69)),OR(NOT(ISNUMBER(K69)),K69&lt;0)),AND(NOT(ISBLANK(M69)),OR(NOT(ISNUMBER(M69)),M69&lt;0)),AND(NOT(ISBLANK(N69)),OR(NOT(ISNUMBER(N69)),N69&lt;0)),AND(NOT(ISBLANK(K69)),NOT(OR(L69="sec",L69="min"))),NOT(OR(C69="A",C69="B")),NOT(OR(D69="Explore",D69="Retest")),NOT(OR(G69="Organic",G69="Paid",G69="Mixed"))),"INVALID: value/unit",IF(OR(D69&lt;&gt;Start!$B$8,G69&lt;&gt;Start!$B$9,ABS(Q69-Start!$B$6)&gt;Start!$B$7),"EXCLUDED","INCLUDED")),"INVALID: value/unit")))))</x:f>
      </x:c>
      <x:c r="W69" s="22" t="n">
        <x:f>IF(V69="INCLUDED",1,0)</x:f>
        <x:v>0</x:v>
      </x:c>
      <x:c r="X69" s="38" t="str">
        <x:f>IF(W69=1,I69,"")</x:f>
      </x:c>
      <x:c r="Y69" s="38" t="str">
        <x:f>IF(AND(W69=1,ISNUMBER(M69),ISNUMBER(J69),J69&gt;0),M69,"")</x:f>
      </x:c>
      <x:c r="Z69" s="38" t="str">
        <x:f>IF(AND(W69=1,ISNUMBER(M69),ISNUMBER(J69),J69&gt;0),J69,"")</x:f>
      </x:c>
      <x:c r="AA69" s="38" t="str">
        <x:f>IF(AND(W69=1,ISNUMBER(N69),ISNUMBER(J69),J69&gt;0),N69,"")</x:f>
      </x:c>
      <x:c r="AB69" s="38" t="str">
        <x:f>IF(AND(W69=1,ISNUMBER(N69),ISNUMBER(J69),J69&gt;0),J69,"")</x:f>
      </x:c>
      <x:c r="AC69" s="38" t="str">
        <x:f>IF(AND(W69=1,C69="A"),I69,"")</x:f>
      </x:c>
      <x:c r="AD69" s="38" t="str">
        <x:f>IF(AND(W69=1,C69="B"),I69,"")</x:f>
      </x:c>
      <x:c r="AE69" s="36" t="str">
        <x:f>IF(AND(W69=1,C69="A",ISNUMBER(S69)),S69,"")</x:f>
      </x:c>
      <x:c r="AF69" s="36" t="str">
        <x:f>IF(AND(W69=1,C69="B",ISNUMBER(S69)),S69,"")</x:f>
      </x:c>
    </x:row>
    <x:row r="70" ht="23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  <x:c r="R70" s="3"/>
      <x:c r="S70" s="3"/>
      <x:c r="T70" s="3"/>
      <x:c r="U70" s="3"/>
      <x:c r="V70" s="3"/>
      <x:c r="W70" s="3"/>
      <x:c r="X70" s="3"/>
      <x:c r="Y70" s="3"/>
      <x:c r="Z70" s="3"/>
      <x:c r="AA70" s="3"/>
      <x:c r="AB70" s="3"/>
      <x:c r="AC70" s="3"/>
      <x:c r="AD70" s="3"/>
      <x:c r="AE70" s="3"/>
      <x:c r="AF70" s="3"/>
    </x:row>
  </x:sheetData>
  <x:mergeCells>
    <x:mergeCell ref="A1:P2"/>
    <x:mergeCell ref="A3:P4"/>
  </x:mergeCells>
  <x:conditionalFormatting sqref="V6:V69">
    <x:cfRule type="expression" dxfId="1" priority="1">
      <x:formula>V6="INCLUDED"</x:formula>
    </x:cfRule>
    <x:cfRule type="expression" dxfId="2" priority="2">
      <x:formula>LEFT(V6,7)="INVALID"</x:formula>
    </x:cfRule>
    <x:cfRule type="expression" dxfId="3" priority="3">
      <x:formula>LEFT(V6,4)="WAIT"</x:formula>
    </x:cfRule>
  </x:conditionalFormatting>
  <x:dataValidations count="4">
    <x:dataValidation type="list" sqref="C6:C69">
      <x:formula1>"A,B"</x:formula1>
    </x:dataValidation>
    <x:dataValidation type="list" sqref="D6:D69">
      <x:formula1>"Explore,Retest"</x:formula1>
    </x:dataValidation>
    <x:dataValidation type="list" sqref="G6:G69">
      <x:formula1>"Organic,Paid,Mixed"</x:formula1>
    </x:dataValidation>
    <x:dataValidation type="list" sqref="L6:L69">
      <x:formula1>"sec,min"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2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4" customHeight="1">
      <x:c r="A1" s="8" t="str">
        <x:v>SUMMARY  •  ผลจริงตามตัวกรอง ไม่รวม Example</x:v>
      </x:c>
      <x:c r="B1" s="8"/>
      <x:c r="C1" s="8"/>
      <x:c r="D1" s="8"/>
      <x:c r="E1" s="8"/>
      <x:c r="F1" s="8"/>
      <x:c r="G1" s="8"/>
      <x:c r="H1" s="8"/>
    </x:row>
    <x:row r="2" ht="24" customHeight="1">
      <x:c r="A2" s="8"/>
      <x:c r="B2" s="8"/>
      <x:c r="C2" s="8"/>
      <x:c r="D2" s="8"/>
      <x:c r="E2" s="8"/>
      <x:c r="F2" s="8"/>
      <x:c r="G2" s="8"/>
      <x:c r="H2" s="8"/>
    </x:row>
    <x:row r="3" ht="29" customHeight="1">
      <x:c r="A3" s="12" t="str">
        <x:v>หนึ่งแถว Results = หนึ่งตอน | Median บอกตอนทั่วไป ไม่ทิ้งคลิปพุ่ง | อัตรารวมใช้แถวที่มีตัวตั้ง/ตัวหารครบทั้งคู่</x:v>
      </x:c>
      <x:c r="B3" s="12"/>
      <x:c r="C3" s="12"/>
      <x:c r="D3" s="12"/>
      <x:c r="E3" s="12"/>
      <x:c r="F3" s="12"/>
      <x:c r="G3" s="12"/>
      <x:c r="H3" s="12"/>
    </x:row>
    <x:row r="4" ht="29" customHeight="1">
      <x:c r="A4" s="12"/>
      <x:c r="B4" s="12"/>
      <x:c r="C4" s="12"/>
      <x:c r="D4" s="12"/>
      <x:c r="E4" s="12"/>
      <x:c r="F4" s="12"/>
      <x:c r="G4" s="12"/>
      <x:c r="H4" s="12"/>
    </x:row>
    <x:row r="5" ht="29" customHeight="1">
      <x:c r="A5" s="16" t="str">
        <x:v>ตัวชี้วัด</x:v>
      </x:c>
      <x:c r="B5" s="16" t="str">
        <x:v>ทุกตอนที่เข้าเกณฑ์</x:v>
      </x:c>
      <x:c r="C5" s="16" t="str">
        <x:v>Hook A</x:v>
      </x:c>
      <x:c r="D5" s="16" t="str">
        <x:v>Hook B</x:v>
      </x:c>
      <x:c r="E5" s="3"/>
      <x:c r="F5" s="25" t="str">
        <x:v>อ่านตัวเลขพร้อม n
ข้อมูลน้อย = ยังไม่แน่นอน
ไม่สรุป causal effect จากยอด organic</x:v>
      </x:c>
      <x:c r="G5" s="25"/>
      <x:c r="H5" s="25"/>
    </x:row>
    <x:row r="6" ht="29" customHeight="1">
      <x:c r="A6" s="3" t="str">
        <x:v>จำนวนตอน (n)</x:v>
      </x:c>
      <x:c r="B6" s="22" t="n">
        <x:f>COUNT(Results!$X$6:$X$69)</x:f>
        <x:v>0</x:v>
      </x:c>
      <x:c r="C6" s="22" t="n">
        <x:f>COUNT(Results!$AC$6:$AC$69)</x:f>
        <x:v>0</x:v>
      </x:c>
      <x:c r="D6" s="22" t="n">
        <x:f>COUNT(Results!$AD$6:$AD$69)</x:f>
        <x:v>0</x:v>
      </x:c>
      <x:c r="E6" s="3"/>
      <x:c r="F6" s="25"/>
      <x:c r="G6" s="25"/>
      <x:c r="H6" s="25"/>
    </x:row>
    <x:row r="7" ht="29" customHeight="1">
      <x:c r="A7" s="3" t="str">
        <x:v>ยอดวิวรวม</x:v>
      </x:c>
      <x:c r="B7" s="40" t="str">
        <x:f>IF(COUNT(Results!$X$6:$X$69)=0,"",SUM(Results!$X$6:$X$69))</x:f>
      </x:c>
      <x:c r="C7" s="40" t="str">
        <x:f>IF(COUNT(Results!$AC$6:$AC$69)=0,"",SUM(Results!$AC$6:$AC$69))</x:f>
      </x:c>
      <x:c r="D7" s="40" t="str">
        <x:f>IF(COUNT(Results!$AD$6:$AD$69)=0,"",SUM(Results!$AD$6:$AD$69))</x:f>
      </x:c>
      <x:c r="E7" s="3"/>
      <x:c r="F7" s="25"/>
      <x:c r="G7" s="25"/>
      <x:c r="H7" s="25"/>
    </x:row>
    <x:row r="8" ht="29" customHeight="1">
      <x:c r="A8" s="3" t="str">
        <x:v>ค่าเฉลี่ยวิวต่อตอน</x:v>
      </x:c>
      <x:c r="B8" s="40" t="str">
        <x:f>IF(COUNT(Results!$X$6:$X$69)=0,"",AVERAGE(Results!$X$6:$X$69))</x:f>
      </x:c>
      <x:c r="C8" s="40" t="str">
        <x:f>IF(COUNT(Results!$AC$6:$AC$69)=0,"",AVERAGE(Results!$AC$6:$AC$69))</x:f>
      </x:c>
      <x:c r="D8" s="40" t="str">
        <x:f>IF(COUNT(Results!$AD$6:$AD$69)=0,"",AVERAGE(Results!$AD$6:$AD$69))</x:f>
      </x:c>
      <x:c r="E8" s="3"/>
      <x:c r="F8" s="25"/>
      <x:c r="G8" s="25"/>
      <x:c r="H8" s="25"/>
    </x:row>
    <x:row r="9" ht="23" customHeight="1">
      <x:c r="A9" s="3" t="str">
        <x:v>Median วิวต่อตอน</x:v>
      </x:c>
      <x:c r="B9" s="40" t="str">
        <x:f>IF(COUNT(Results!$X$6:$X$69)=0,"",MEDIAN(Results!$X$6:$X$69))</x:f>
      </x:c>
      <x:c r="C9" s="40" t="str">
        <x:f>IF(COUNT(Results!$AC$6:$AC$69)=0,"",MEDIAN(Results!$AC$6:$AC$69))</x:f>
      </x:c>
      <x:c r="D9" s="40" t="str">
        <x:f>IF(COUNT(Results!$AD$6:$AD$69)=0,"",MEDIAN(Results!$AD$6:$AD$69))</x:f>
      </x:c>
      <x:c r="E9" s="3"/>
      <x:c r="F9" s="3"/>
      <x:c r="G9" s="3"/>
      <x:c r="H9" s="3"/>
    </x:row>
    <x:row r="10" ht="29" customHeight="1">
      <x:c r="A10" s="3" t="str">
        <x:v>n ที่มีเวลาดู</x:v>
      </x:c>
      <x:c r="B10" s="22" t="n">
        <x:f>COUNT(Results!$S$6:$S$69)</x:f>
        <x:v>0</x:v>
      </x:c>
      <x:c r="C10" s="22" t="n">
        <x:f>COUNT(Results!$AE$6:$AE$69)</x:f>
        <x:v>0</x:v>
      </x:c>
      <x:c r="D10" s="22" t="n">
        <x:f>COUNT(Results!$AF$6:$AF$69)</x:f>
        <x:v>0</x:v>
      </x:c>
      <x:c r="E10" s="3"/>
      <x:c r="F10" s="25" t="str">
        <x:v>สัดส่วนเวลาดูเฉลี่ย ≠ % คนดูจบ
ผลรวม Reach หลายโพสต์ ≠ ผู้ชมไม่ซ้ำทั้งเดือน</x:v>
      </x:c>
      <x:c r="G10" s="25"/>
      <x:c r="H10" s="25"/>
    </x:row>
    <x:row r="11" ht="29" customHeight="1">
      <x:c r="A11" s="3" t="str">
        <x:v>Median สัดส่วนเวลาดู</x:v>
      </x:c>
      <x:c r="B11" s="36" t="str">
        <x:f>IF(COUNT(Results!$S$6:$S$69)=0,"",MEDIAN(Results!$S$6:$S$69))</x:f>
      </x:c>
      <x:c r="C11" s="36" t="str">
        <x:f>IF(COUNT(Results!$AE$6:$AE$69)=0,"",MEDIAN(Results!$AE$6:$AE$69))</x:f>
      </x:c>
      <x:c r="D11" s="36" t="str">
        <x:f>IF(COUNT(Results!$AF$6:$AF$69)=0,"",MEDIAN(Results!$AF$6:$AF$69))</x:f>
      </x:c>
      <x:c r="E11" s="3"/>
      <x:c r="F11" s="25"/>
      <x:c r="G11" s="25"/>
      <x:c r="H11" s="25"/>
    </x:row>
    <x:row r="12" ht="29" customHeight="1">
      <x:c r="A12" s="3" t="str">
        <x:v>แชร์ / Reach 1,000</x:v>
      </x:c>
      <x:c r="B12" s="34" t="str">
        <x:f>IF(SUM(Results!$Z$6:$Z$69)=0,"",SUM(Results!$Y$6:$Y$69)/SUM(Results!$Z$6:$Z$69)*1000)</x:f>
      </x:c>
      <x:c r="C12" s="34" t="str">
        <x:f>IF(SUMIF(Results!$C$6:$C$69,"A",Results!$Z$6:$Z$69)=0,"",SUMIF(Results!$C$6:$C$69,"A",Results!$Y$6:$Y$69)/SUMIF(Results!$C$6:$C$69,"A",Results!$Z$6:$Z$69)*1000)</x:f>
      </x:c>
      <x:c r="D12" s="34" t="str">
        <x:f>IF(SUMIF(Results!$C$6:$C$69,"B",Results!$Z$6:$Z$69)=0,"",SUMIF(Results!$C$6:$C$69,"B",Results!$Y$6:$Y$69)/SUMIF(Results!$C$6:$C$69,"B",Results!$Z$6:$Z$69)*1000)</x:f>
      </x:c>
      <x:c r="E12" s="3"/>
      <x:c r="F12" s="25"/>
      <x:c r="G12" s="25"/>
      <x:c r="H12" s="25"/>
    </x:row>
    <x:row r="13" ht="29" customHeight="1">
      <x:c r="A13" s="3" t="str">
        <x:v>ติดตาม / Reach 1,000</x:v>
      </x:c>
      <x:c r="B13" s="34" t="str">
        <x:f>IF(SUM(Results!$AB$6:$AB$69)=0,"",SUM(Results!$AA$6:$AA$69)/SUM(Results!$AB$6:$AB$69)*1000)</x:f>
      </x:c>
      <x:c r="C13" s="34" t="str">
        <x:f>IF(SUMIF(Results!$C$6:$C$69,"A",Results!$AB$6:$AB$69)=0,"",SUMIF(Results!$C$6:$C$69,"A",Results!$AA$6:$AA$69)/SUMIF(Results!$C$6:$C$69,"A",Results!$AB$6:$AB$69)*1000)</x:f>
      </x:c>
      <x:c r="D13" s="34" t="str">
        <x:f>IF(SUMIF(Results!$C$6:$C$69,"B",Results!$AB$6:$AB$69)=0,"",SUMIF(Results!$C$6:$C$69,"B",Results!$AA$6:$AA$69)/SUMIF(Results!$C$6:$C$69,"B",Results!$AB$6:$AB$69)*1000)</x:f>
      </x:c>
      <x:c r="E13" s="3"/>
      <x:c r="F13" s="25"/>
      <x:c r="G13" s="25"/>
      <x:c r="H13" s="25"/>
    </x:row>
    <x:row r="14" ht="23" customHeight="1">
      <x:c r="A14" s="3" t="str">
        <x:v>n ที่มีแชร์และ Reach</x:v>
      </x:c>
      <x:c r="B14" s="22" t="n">
        <x:f>COUNT(Results!$Y$6:$Y$69)</x:f>
        <x:v>0</x:v>
      </x:c>
      <x:c r="C14" s="22" t="n">
        <x:f>COUNTIFS(Results!$C$6:$C$69,"A",Results!$Z$6:$Z$69,"&gt;0")</x:f>
        <x:v>0</x:v>
      </x:c>
      <x:c r="D14" s="22" t="n">
        <x:f>COUNTIFS(Results!$C$6:$C$69,"B",Results!$Z$6:$Z$69,"&gt;0")</x:f>
        <x:v>0</x:v>
      </x:c>
      <x:c r="E14" s="3"/>
      <x:c r="F14" s="3"/>
      <x:c r="G14" s="3"/>
      <x:c r="H14" s="3"/>
    </x:row>
    <x:row r="15" ht="23" customHeight="1">
      <x:c r="A15" s="3" t="str">
        <x:v>n ที่มีติดตามและ Reach</x:v>
      </x:c>
      <x:c r="B15" s="22" t="n">
        <x:f>COUNT(Results!$AA$6:$AA$69)</x:f>
        <x:v>0</x:v>
      </x:c>
      <x:c r="C15" s="22" t="n">
        <x:f>COUNTIFS(Results!$C$6:$C$69,"A",Results!$AB$6:$AB$69,"&gt;0")</x:f>
        <x:v>0</x:v>
      </x:c>
      <x:c r="D15" s="22" t="n">
        <x:f>COUNTIFS(Results!$C$6:$C$69,"B",Results!$AB$6:$AB$69,"&gt;0")</x:f>
        <x:v>0</x:v>
      </x:c>
      <x:c r="E15" s="3"/>
      <x:c r="F15" s="3"/>
      <x:c r="G15" s="3"/>
      <x:c r="H15" s="3"/>
    </x:row>
    <x:row r="16" ht="23" customHeight="1">
      <x:c r="A16" s="3"/>
      <x:c r="B16" s="3"/>
      <x:c r="C16" s="3"/>
      <x:c r="D16" s="3"/>
      <x:c r="E16" s="3"/>
      <x:c r="F16" s="3"/>
      <x:c r="G16" s="3"/>
      <x:c r="H16" s="3"/>
    </x:row>
    <x:row r="17" ht="23" customHeight="1">
      <x:c r="A17" s="3"/>
      <x:c r="B17" s="3"/>
      <x:c r="C17" s="3"/>
      <x:c r="D17" s="3"/>
      <x:c r="E17" s="3"/>
      <x:c r="F17" s="3"/>
      <x:c r="G17" s="3"/>
      <x:c r="H17" s="3"/>
    </x:row>
    <x:row r="18" ht="48" customHeight="1">
      <x:c r="A18" s="12" t="str">
        <x:v>ตัดสินร่วมกับ Feedback และต้นทุน ไม่คำนวณ UTIS จาก watch time • Retest / Develop / Pause ตามเหตุผลที่มีหลักฐาน ไม่ใช่คะแนนอัลกอริทึม</x:v>
      </x:c>
      <x:c r="B18" s="12"/>
      <x:c r="C18" s="12"/>
      <x:c r="D18" s="12"/>
      <x:c r="E18" s="12"/>
      <x:c r="F18" s="12"/>
      <x:c r="G18" s="12"/>
      <x:c r="H18" s="12"/>
    </x:row>
    <x:row r="19" ht="29" customHeight="1">
      <x:c r="A19" s="12"/>
      <x:c r="B19" s="12"/>
      <x:c r="C19" s="12"/>
      <x:c r="D19" s="12"/>
      <x:c r="E19" s="12"/>
      <x:c r="F19" s="12"/>
      <x:c r="G19" s="12"/>
      <x:c r="H19" s="12"/>
    </x:row>
    <x:row r="20" ht="29" customHeight="1">
      <x:c r="A20" s="12"/>
      <x:c r="B20" s="12"/>
      <x:c r="C20" s="12"/>
      <x:c r="D20" s="12"/>
      <x:c r="E20" s="12"/>
      <x:c r="F20" s="12"/>
      <x:c r="G20" s="12"/>
      <x:c r="H20" s="12"/>
    </x:row>
    <x:row r="21" ht="29" customHeight="1">
      <x:c r="A21" s="12"/>
      <x:c r="B21" s="12"/>
      <x:c r="C21" s="12"/>
      <x:c r="D21" s="12"/>
      <x:c r="E21" s="12"/>
      <x:c r="F21" s="12"/>
      <x:c r="G21" s="12"/>
      <x:c r="H21" s="12"/>
    </x:row>
    <x:row r="22" ht="23" customHeight="1">
      <x:c r="A22" s="3"/>
      <x:c r="B22" s="3"/>
      <x:c r="C22" s="3"/>
      <x:c r="D22" s="3"/>
      <x:c r="E22" s="3"/>
      <x:c r="F22" s="3"/>
      <x:c r="G22" s="3"/>
      <x:c r="H22" s="3"/>
    </x:row>
    <x:row r="23" ht="29" customHeight="1">
      <x:c r="A23" s="12" t="str">
        <x:v>ตรวจ V ใน Results ก่อนโทษระบบ: ข้อมูลไม่ครบ รหัสซ้ำ วันที่เป็นข้อความ หน่วยผิด หรือไม่ตรงอายุ/Stage/Distribution จะไม่เข้าสรุป</x:v>
      </x:c>
      <x:c r="B23" s="12"/>
      <x:c r="C23" s="12"/>
      <x:c r="D23" s="12"/>
      <x:c r="E23" s="12"/>
      <x:c r="F23" s="12"/>
      <x:c r="G23" s="12"/>
      <x:c r="H23" s="12"/>
    </x:row>
    <x:row r="24" ht="29" customHeight="1">
      <x:c r="A24" s="12"/>
      <x:c r="B24" s="12"/>
      <x:c r="C24" s="12"/>
      <x:c r="D24" s="12"/>
      <x:c r="E24" s="12"/>
      <x:c r="F24" s="12"/>
      <x:c r="G24" s="12"/>
      <x:c r="H24" s="12"/>
    </x:row>
    <x:row r="25" ht="29" customHeight="1">
      <x:c r="A25" s="12"/>
      <x:c r="B25" s="12"/>
      <x:c r="C25" s="12"/>
      <x:c r="D25" s="12"/>
      <x:c r="E25" s="12"/>
      <x:c r="F25" s="12"/>
      <x:c r="G25" s="12"/>
      <x:c r="H25" s="12"/>
    </x:row>
    <x:row r="26" ht="29" customHeight="1">
      <x:c r="A26" s="12"/>
      <x:c r="B26" s="12"/>
      <x:c r="C26" s="12"/>
      <x:c r="D26" s="12"/>
      <x:c r="E26" s="12"/>
      <x:c r="F26" s="12"/>
      <x:c r="G26" s="12"/>
      <x:c r="H26" s="12"/>
    </x:row>
    <x:row r="27" ht="23" customHeight="1">
      <x:c r="A27" s="3"/>
      <x:c r="B27" s="3"/>
      <x:c r="C27" s="3"/>
      <x:c r="D27" s="3"/>
      <x:c r="E27" s="3"/>
      <x:c r="F27" s="3"/>
      <x:c r="G27" s="3"/>
      <x:c r="H27" s="3"/>
    </x:row>
    <x:row r="28" ht="23" customHeight="1">
      <x:c r="A28" s="3"/>
      <x:c r="B28" s="3"/>
      <x:c r="C28" s="3"/>
      <x:c r="D28" s="3"/>
      <x:c r="E28" s="3"/>
      <x:c r="F28" s="3"/>
      <x:c r="G28" s="3"/>
      <x:c r="H28" s="3"/>
    </x:row>
    <x:row r="29" ht="23" customHeight="1">
      <x:c r="A29" s="3"/>
      <x:c r="B29" s="3"/>
      <x:c r="C29" s="3"/>
      <x:c r="D29" s="3"/>
      <x:c r="E29" s="3"/>
      <x:c r="F29" s="3"/>
      <x:c r="G29" s="3"/>
      <x:c r="H29" s="3"/>
    </x:row>
    <x:row r="30" ht="23" customHeight="1">
      <x:c r="A30" s="3"/>
      <x:c r="B30" s="3"/>
      <x:c r="C30" s="3"/>
      <x:c r="D30" s="3"/>
      <x:c r="E30" s="3"/>
      <x:c r="F30" s="3"/>
      <x:c r="G30" s="3"/>
      <x:c r="H30" s="3"/>
    </x:row>
    <x:row r="31" ht="23" customHeight="1">
      <x:c r="A31" s="3"/>
      <x:c r="B31" s="3"/>
      <x:c r="C31" s="3"/>
      <x:c r="D31" s="3"/>
      <x:c r="E31" s="3"/>
      <x:c r="F31" s="3"/>
      <x:c r="G31" s="3"/>
      <x:c r="H31" s="3"/>
    </x:row>
    <x:row r="32" ht="23" customHeight="1">
      <x:c r="A32" s="3"/>
      <x:c r="B32" s="3"/>
      <x:c r="C32" s="3"/>
      <x:c r="D32" s="3"/>
      <x:c r="E32" s="3"/>
      <x:c r="F32" s="3"/>
      <x:c r="G32" s="3"/>
      <x:c r="H32" s="3"/>
    </x:row>
    <x:row r="33" ht="23" customHeight="1">
      <x:c r="A33" s="3"/>
      <x:c r="B33" s="3"/>
      <x:c r="C33" s="3"/>
      <x:c r="D33" s="3"/>
      <x:c r="E33" s="3"/>
      <x:c r="F33" s="3"/>
      <x:c r="G33" s="3"/>
      <x:c r="H33" s="3"/>
    </x:row>
    <x:row r="34" ht="23" customHeight="1">
      <x:c r="A34" s="3"/>
      <x:c r="B34" s="3"/>
      <x:c r="C34" s="3"/>
      <x:c r="D34" s="3"/>
      <x:c r="E34" s="3"/>
      <x:c r="F34" s="3"/>
      <x:c r="G34" s="3"/>
      <x:c r="H34" s="3"/>
    </x:row>
    <x:row r="35" ht="23" customHeight="1">
      <x:c r="A35" s="3"/>
      <x:c r="B35" s="3"/>
      <x:c r="C35" s="3"/>
      <x:c r="D35" s="3"/>
      <x:c r="E35" s="3"/>
      <x:c r="F35" s="3"/>
      <x:c r="G35" s="3"/>
      <x:c r="H35" s="3"/>
    </x:row>
    <x:row r="36" ht="23" customHeight="1">
      <x:c r="A36" s="3"/>
      <x:c r="B36" s="3"/>
      <x:c r="C36" s="3"/>
      <x:c r="D36" s="3"/>
      <x:c r="E36" s="3"/>
      <x:c r="F36" s="3"/>
      <x:c r="G36" s="3"/>
      <x:c r="H36" s="3"/>
    </x:row>
    <x:row r="37" ht="23" customHeight="1">
      <x:c r="A37" s="3"/>
      <x:c r="B37" s="3"/>
      <x:c r="C37" s="3"/>
      <x:c r="D37" s="3"/>
      <x:c r="E37" s="3"/>
      <x:c r="F37" s="3"/>
      <x:c r="G37" s="3"/>
      <x:c r="H37" s="3"/>
    </x:row>
    <x:row r="38" ht="23" customHeight="1">
      <x:c r="A38" s="3"/>
      <x:c r="B38" s="3"/>
      <x:c r="C38" s="3"/>
      <x:c r="D38" s="3"/>
      <x:c r="E38" s="3"/>
      <x:c r="F38" s="3"/>
      <x:c r="G38" s="3"/>
      <x:c r="H38" s="3"/>
    </x:row>
    <x:row r="39" ht="23" customHeight="1">
      <x:c r="A39" s="3"/>
      <x:c r="B39" s="3"/>
      <x:c r="C39" s="3"/>
      <x:c r="D39" s="3"/>
      <x:c r="E39" s="3"/>
      <x:c r="F39" s="3"/>
      <x:c r="G39" s="3"/>
      <x:c r="H39" s="3"/>
    </x:row>
    <x:row r="40" ht="23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2"/>
    <x:mergeCell ref="A3:H4"/>
    <x:mergeCell ref="F5:H8"/>
    <x:mergeCell ref="F10:H13"/>
    <x:mergeCell ref="A18:H21"/>
    <x:mergeCell ref="A23:H26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6" hidden="0" customWidth="1"/>
    <x:col min="5" max="5" width="26" hidden="0" customWidth="1"/>
    <x:col min="6" max="6" width="2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38" hidden="0" customWidth="1"/>
  </x:cols>
  <x:sheetData>
    <x:row r="1" ht="24" customHeight="1">
      <x:c r="A1" s="8" t="str">
        <x:v>ATTEMPTS  •  นับทุกครั้ง รวมงานที่ทิ้ง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</x:row>
    <x:row r="2" ht="24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</x:row>
    <x:row r="3" ht="29" customHeight="1">
      <x:c r="A3" s="12" t="str">
        <x:v>กรอกแต่ละครั้งที่กดเจน ไม่ใช่เฉพาะคลิปที่เลือก • Cost เป็นค่าเงินจริงที่จัดสรร ไม่ใส่ค่าสมาชิกซ้ำ • Used sec คือตัดใช้จริง ไม่ใช่ความยาวดิบ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</x:row>
    <x:row r="4" ht="29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</x:row>
    <x:row r="5" ht="42" customHeight="1">
      <x:c r="A5" s="16" t="str">
        <x:v>Attempt ID</x:v>
      </x:c>
      <x:c r="B5" s="16" t="str">
        <x:v>Episode</x:v>
      </x:c>
      <x:c r="C5" s="16" t="str">
        <x:v>Shot</x:v>
      </x:c>
      <x:c r="D5" s="16" t="str">
        <x:v>Provider / Model</x:v>
      </x:c>
      <x:c r="E5" s="16" t="str">
        <x:v>Mode</x:v>
      </x:c>
      <x:c r="F5" s="16" t="str">
        <x:v>Job ID / UTC</x:v>
      </x:c>
      <x:c r="G5" s="16" t="str">
        <x:v>Raw sec</x:v>
      </x:c>
      <x:c r="H5" s="16" t="str">
        <x:v>Used sec</x:v>
      </x:c>
      <x:c r="I5" s="16" t="str">
        <x:v>Status</x:v>
      </x:c>
      <x:c r="J5" s="16" t="str">
        <x:v>Cash cost</x:v>
      </x:c>
      <x:c r="K5" s="16" t="str">
        <x:v>Currency</x:v>
      </x:c>
      <x:c r="L5" s="16" t="str">
        <x:v>Hours</x:v>
      </x:c>
      <x:c r="M5" s="16" t="str">
        <x:v>Notes / evidence</x:v>
      </x:c>
    </x:row>
    <x:row r="6" ht="23" customHeight="1">
      <x:c r="A6" s="20"/>
      <x:c r="B6" s="20"/>
      <x:c r="C6" s="20"/>
      <x:c r="D6" s="24"/>
      <x:c r="E6" s="24"/>
      <x:c r="F6" s="24"/>
      <x:c r="G6" s="30"/>
      <x:c r="H6" s="30"/>
      <x:c r="I6" s="20"/>
      <x:c r="J6" s="30"/>
      <x:c r="K6" s="20"/>
      <x:c r="L6" s="30"/>
      <x:c r="M6" s="24"/>
    </x:row>
    <x:row r="7" ht="23" customHeight="1">
      <x:c r="A7" s="20"/>
      <x:c r="B7" s="20"/>
      <x:c r="C7" s="20"/>
      <x:c r="D7" s="24"/>
      <x:c r="E7" s="24"/>
      <x:c r="F7" s="24"/>
      <x:c r="G7" s="30"/>
      <x:c r="H7" s="30"/>
      <x:c r="I7" s="20"/>
      <x:c r="J7" s="30"/>
      <x:c r="K7" s="20"/>
      <x:c r="L7" s="30"/>
      <x:c r="M7" s="24"/>
    </x:row>
    <x:row r="8" ht="23" customHeight="1">
      <x:c r="A8" s="20"/>
      <x:c r="B8" s="20"/>
      <x:c r="C8" s="20"/>
      <x:c r="D8" s="24"/>
      <x:c r="E8" s="24"/>
      <x:c r="F8" s="24"/>
      <x:c r="G8" s="30"/>
      <x:c r="H8" s="30"/>
      <x:c r="I8" s="20"/>
      <x:c r="J8" s="30"/>
      <x:c r="K8" s="20"/>
      <x:c r="L8" s="30"/>
      <x:c r="M8" s="24"/>
    </x:row>
    <x:row r="9" ht="23" customHeight="1">
      <x:c r="A9" s="20"/>
      <x:c r="B9" s="20"/>
      <x:c r="C9" s="20"/>
      <x:c r="D9" s="24"/>
      <x:c r="E9" s="24"/>
      <x:c r="F9" s="24"/>
      <x:c r="G9" s="30"/>
      <x:c r="H9" s="30"/>
      <x:c r="I9" s="20"/>
      <x:c r="J9" s="30"/>
      <x:c r="K9" s="20"/>
      <x:c r="L9" s="30"/>
      <x:c r="M9" s="24"/>
    </x:row>
    <x:row r="10" ht="23" customHeight="1">
      <x:c r="A10" s="20"/>
      <x:c r="B10" s="20"/>
      <x:c r="C10" s="20"/>
      <x:c r="D10" s="24"/>
      <x:c r="E10" s="24"/>
      <x:c r="F10" s="24"/>
      <x:c r="G10" s="30"/>
      <x:c r="H10" s="30"/>
      <x:c r="I10" s="20"/>
      <x:c r="J10" s="30"/>
      <x:c r="K10" s="20"/>
      <x:c r="L10" s="30"/>
      <x:c r="M10" s="24"/>
    </x:row>
    <x:row r="11" ht="23" customHeight="1">
      <x:c r="A11" s="20"/>
      <x:c r="B11" s="20"/>
      <x:c r="C11" s="20"/>
      <x:c r="D11" s="24"/>
      <x:c r="E11" s="24"/>
      <x:c r="F11" s="24"/>
      <x:c r="G11" s="30"/>
      <x:c r="H11" s="30"/>
      <x:c r="I11" s="20"/>
      <x:c r="J11" s="30"/>
      <x:c r="K11" s="20"/>
      <x:c r="L11" s="30"/>
      <x:c r="M11" s="24"/>
    </x:row>
    <x:row r="12" ht="23" customHeight="1">
      <x:c r="A12" s="20"/>
      <x:c r="B12" s="20"/>
      <x:c r="C12" s="20"/>
      <x:c r="D12" s="24"/>
      <x:c r="E12" s="24"/>
      <x:c r="F12" s="24"/>
      <x:c r="G12" s="30"/>
      <x:c r="H12" s="30"/>
      <x:c r="I12" s="20"/>
      <x:c r="J12" s="30"/>
      <x:c r="K12" s="20"/>
      <x:c r="L12" s="30"/>
      <x:c r="M12" s="24"/>
    </x:row>
    <x:row r="13" ht="23" customHeight="1">
      <x:c r="A13" s="20"/>
      <x:c r="B13" s="20"/>
      <x:c r="C13" s="20"/>
      <x:c r="D13" s="24"/>
      <x:c r="E13" s="24"/>
      <x:c r="F13" s="24"/>
      <x:c r="G13" s="30"/>
      <x:c r="H13" s="30"/>
      <x:c r="I13" s="20"/>
      <x:c r="J13" s="30"/>
      <x:c r="K13" s="20"/>
      <x:c r="L13" s="30"/>
      <x:c r="M13" s="24"/>
    </x:row>
    <x:row r="14" ht="23" customHeight="1">
      <x:c r="A14" s="20"/>
      <x:c r="B14" s="20"/>
      <x:c r="C14" s="20"/>
      <x:c r="D14" s="24"/>
      <x:c r="E14" s="24"/>
      <x:c r="F14" s="24"/>
      <x:c r="G14" s="30"/>
      <x:c r="H14" s="30"/>
      <x:c r="I14" s="20"/>
      <x:c r="J14" s="30"/>
      <x:c r="K14" s="20"/>
      <x:c r="L14" s="30"/>
      <x:c r="M14" s="24"/>
    </x:row>
    <x:row r="15" ht="23" customHeight="1">
      <x:c r="A15" s="20"/>
      <x:c r="B15" s="20"/>
      <x:c r="C15" s="20"/>
      <x:c r="D15" s="24"/>
      <x:c r="E15" s="24"/>
      <x:c r="F15" s="24"/>
      <x:c r="G15" s="30"/>
      <x:c r="H15" s="30"/>
      <x:c r="I15" s="20"/>
      <x:c r="J15" s="30"/>
      <x:c r="K15" s="20"/>
      <x:c r="L15" s="30"/>
      <x:c r="M15" s="24"/>
    </x:row>
    <x:row r="16" ht="23" customHeight="1">
      <x:c r="A16" s="20"/>
      <x:c r="B16" s="20"/>
      <x:c r="C16" s="20"/>
      <x:c r="D16" s="24"/>
      <x:c r="E16" s="24"/>
      <x:c r="F16" s="24"/>
      <x:c r="G16" s="30"/>
      <x:c r="H16" s="30"/>
      <x:c r="I16" s="20"/>
      <x:c r="J16" s="30"/>
      <x:c r="K16" s="20"/>
      <x:c r="L16" s="30"/>
      <x:c r="M16" s="24"/>
    </x:row>
    <x:row r="17" ht="23" customHeight="1">
      <x:c r="A17" s="20"/>
      <x:c r="B17" s="20"/>
      <x:c r="C17" s="20"/>
      <x:c r="D17" s="24"/>
      <x:c r="E17" s="24"/>
      <x:c r="F17" s="24"/>
      <x:c r="G17" s="30"/>
      <x:c r="H17" s="30"/>
      <x:c r="I17" s="20"/>
      <x:c r="J17" s="30"/>
      <x:c r="K17" s="20"/>
      <x:c r="L17" s="30"/>
      <x:c r="M17" s="24"/>
    </x:row>
    <x:row r="18" ht="23" customHeight="1">
      <x:c r="A18" s="20"/>
      <x:c r="B18" s="20"/>
      <x:c r="C18" s="20"/>
      <x:c r="D18" s="24"/>
      <x:c r="E18" s="24"/>
      <x:c r="F18" s="24"/>
      <x:c r="G18" s="30"/>
      <x:c r="H18" s="30"/>
      <x:c r="I18" s="20"/>
      <x:c r="J18" s="30"/>
      <x:c r="K18" s="20"/>
      <x:c r="L18" s="30"/>
      <x:c r="M18" s="24"/>
    </x:row>
    <x:row r="19" ht="23" customHeight="1">
      <x:c r="A19" s="20"/>
      <x:c r="B19" s="20"/>
      <x:c r="C19" s="20"/>
      <x:c r="D19" s="24"/>
      <x:c r="E19" s="24"/>
      <x:c r="F19" s="24"/>
      <x:c r="G19" s="30"/>
      <x:c r="H19" s="30"/>
      <x:c r="I19" s="20"/>
      <x:c r="J19" s="30"/>
      <x:c r="K19" s="20"/>
      <x:c r="L19" s="30"/>
      <x:c r="M19" s="24"/>
    </x:row>
    <x:row r="20" ht="23" customHeight="1">
      <x:c r="A20" s="20"/>
      <x:c r="B20" s="20"/>
      <x:c r="C20" s="20"/>
      <x:c r="D20" s="24"/>
      <x:c r="E20" s="24"/>
      <x:c r="F20" s="24"/>
      <x:c r="G20" s="30"/>
      <x:c r="H20" s="30"/>
      <x:c r="I20" s="20"/>
      <x:c r="J20" s="30"/>
      <x:c r="K20" s="20"/>
      <x:c r="L20" s="30"/>
      <x:c r="M20" s="24"/>
    </x:row>
    <x:row r="21" ht="23" customHeight="1">
      <x:c r="A21" s="20"/>
      <x:c r="B21" s="20"/>
      <x:c r="C21" s="20"/>
      <x:c r="D21" s="24"/>
      <x:c r="E21" s="24"/>
      <x:c r="F21" s="24"/>
      <x:c r="G21" s="30"/>
      <x:c r="H21" s="30"/>
      <x:c r="I21" s="20"/>
      <x:c r="J21" s="30"/>
      <x:c r="K21" s="20"/>
      <x:c r="L21" s="30"/>
      <x:c r="M21" s="24"/>
    </x:row>
    <x:row r="22" ht="23" customHeight="1">
      <x:c r="A22" s="20"/>
      <x:c r="B22" s="20"/>
      <x:c r="C22" s="20"/>
      <x:c r="D22" s="24"/>
      <x:c r="E22" s="24"/>
      <x:c r="F22" s="24"/>
      <x:c r="G22" s="30"/>
      <x:c r="H22" s="30"/>
      <x:c r="I22" s="20"/>
      <x:c r="J22" s="30"/>
      <x:c r="K22" s="20"/>
      <x:c r="L22" s="30"/>
      <x:c r="M22" s="24"/>
    </x:row>
    <x:row r="23" ht="23" customHeight="1">
      <x:c r="A23" s="20"/>
      <x:c r="B23" s="20"/>
      <x:c r="C23" s="20"/>
      <x:c r="D23" s="24"/>
      <x:c r="E23" s="24"/>
      <x:c r="F23" s="24"/>
      <x:c r="G23" s="30"/>
      <x:c r="H23" s="30"/>
      <x:c r="I23" s="20"/>
      <x:c r="J23" s="30"/>
      <x:c r="K23" s="20"/>
      <x:c r="L23" s="30"/>
      <x:c r="M23" s="24"/>
    </x:row>
    <x:row r="24" ht="23" customHeight="1">
      <x:c r="A24" s="20"/>
      <x:c r="B24" s="20"/>
      <x:c r="C24" s="20"/>
      <x:c r="D24" s="24"/>
      <x:c r="E24" s="24"/>
      <x:c r="F24" s="24"/>
      <x:c r="G24" s="30"/>
      <x:c r="H24" s="30"/>
      <x:c r="I24" s="20"/>
      <x:c r="J24" s="30"/>
      <x:c r="K24" s="20"/>
      <x:c r="L24" s="30"/>
      <x:c r="M24" s="24"/>
    </x:row>
    <x:row r="25" ht="23" customHeight="1">
      <x:c r="A25" s="20"/>
      <x:c r="B25" s="20"/>
      <x:c r="C25" s="20"/>
      <x:c r="D25" s="24"/>
      <x:c r="E25" s="24"/>
      <x:c r="F25" s="24"/>
      <x:c r="G25" s="30"/>
      <x:c r="H25" s="30"/>
      <x:c r="I25" s="20"/>
      <x:c r="J25" s="30"/>
      <x:c r="K25" s="20"/>
      <x:c r="L25" s="30"/>
      <x:c r="M25" s="24"/>
    </x:row>
    <x:row r="26" ht="23" customHeight="1">
      <x:c r="A26" s="20"/>
      <x:c r="B26" s="20"/>
      <x:c r="C26" s="20"/>
      <x:c r="D26" s="24"/>
      <x:c r="E26" s="24"/>
      <x:c r="F26" s="24"/>
      <x:c r="G26" s="30"/>
      <x:c r="H26" s="30"/>
      <x:c r="I26" s="20"/>
      <x:c r="J26" s="30"/>
      <x:c r="K26" s="20"/>
      <x:c r="L26" s="30"/>
      <x:c r="M26" s="24"/>
    </x:row>
    <x:row r="27" ht="23" customHeight="1">
      <x:c r="A27" s="20"/>
      <x:c r="B27" s="20"/>
      <x:c r="C27" s="20"/>
      <x:c r="D27" s="24"/>
      <x:c r="E27" s="24"/>
      <x:c r="F27" s="24"/>
      <x:c r="G27" s="30"/>
      <x:c r="H27" s="30"/>
      <x:c r="I27" s="20"/>
      <x:c r="J27" s="30"/>
      <x:c r="K27" s="20"/>
      <x:c r="L27" s="30"/>
      <x:c r="M27" s="24"/>
    </x:row>
    <x:row r="28" ht="23" customHeight="1">
      <x:c r="A28" s="20"/>
      <x:c r="B28" s="20"/>
      <x:c r="C28" s="20"/>
      <x:c r="D28" s="24"/>
      <x:c r="E28" s="24"/>
      <x:c r="F28" s="24"/>
      <x:c r="G28" s="30"/>
      <x:c r="H28" s="30"/>
      <x:c r="I28" s="20"/>
      <x:c r="J28" s="30"/>
      <x:c r="K28" s="20"/>
      <x:c r="L28" s="30"/>
      <x:c r="M28" s="24"/>
    </x:row>
    <x:row r="29" ht="23" customHeight="1">
      <x:c r="A29" s="20"/>
      <x:c r="B29" s="20"/>
      <x:c r="C29" s="20"/>
      <x:c r="D29" s="24"/>
      <x:c r="E29" s="24"/>
      <x:c r="F29" s="24"/>
      <x:c r="G29" s="30"/>
      <x:c r="H29" s="30"/>
      <x:c r="I29" s="20"/>
      <x:c r="J29" s="30"/>
      <x:c r="K29" s="20"/>
      <x:c r="L29" s="30"/>
      <x:c r="M29" s="24"/>
    </x:row>
    <x:row r="30" ht="23" customHeight="1">
      <x:c r="A30" s="20"/>
      <x:c r="B30" s="20"/>
      <x:c r="C30" s="20"/>
      <x:c r="D30" s="24"/>
      <x:c r="E30" s="24"/>
      <x:c r="F30" s="24"/>
      <x:c r="G30" s="30"/>
      <x:c r="H30" s="30"/>
      <x:c r="I30" s="20"/>
      <x:c r="J30" s="30"/>
      <x:c r="K30" s="20"/>
      <x:c r="L30" s="30"/>
      <x:c r="M30" s="24"/>
    </x:row>
    <x:row r="31" ht="23" customHeight="1">
      <x:c r="A31" s="20"/>
      <x:c r="B31" s="20"/>
      <x:c r="C31" s="20"/>
      <x:c r="D31" s="24"/>
      <x:c r="E31" s="24"/>
      <x:c r="F31" s="24"/>
      <x:c r="G31" s="30"/>
      <x:c r="H31" s="30"/>
      <x:c r="I31" s="20"/>
      <x:c r="J31" s="30"/>
      <x:c r="K31" s="20"/>
      <x:c r="L31" s="30"/>
      <x:c r="M31" s="24"/>
    </x:row>
    <x:row r="32" ht="23" customHeight="1">
      <x:c r="A32" s="20"/>
      <x:c r="B32" s="20"/>
      <x:c r="C32" s="20"/>
      <x:c r="D32" s="24"/>
      <x:c r="E32" s="24"/>
      <x:c r="F32" s="24"/>
      <x:c r="G32" s="30"/>
      <x:c r="H32" s="30"/>
      <x:c r="I32" s="20"/>
      <x:c r="J32" s="30"/>
      <x:c r="K32" s="20"/>
      <x:c r="L32" s="30"/>
      <x:c r="M32" s="24"/>
    </x:row>
    <x:row r="33" ht="23" customHeight="1">
      <x:c r="A33" s="20"/>
      <x:c r="B33" s="20"/>
      <x:c r="C33" s="20"/>
      <x:c r="D33" s="24"/>
      <x:c r="E33" s="24"/>
      <x:c r="F33" s="24"/>
      <x:c r="G33" s="30"/>
      <x:c r="H33" s="30"/>
      <x:c r="I33" s="20"/>
      <x:c r="J33" s="30"/>
      <x:c r="K33" s="20"/>
      <x:c r="L33" s="30"/>
      <x:c r="M33" s="24"/>
    </x:row>
    <x:row r="34" ht="23" customHeight="1">
      <x:c r="A34" s="20"/>
      <x:c r="B34" s="20"/>
      <x:c r="C34" s="20"/>
      <x:c r="D34" s="24"/>
      <x:c r="E34" s="24"/>
      <x:c r="F34" s="24"/>
      <x:c r="G34" s="30"/>
      <x:c r="H34" s="30"/>
      <x:c r="I34" s="20"/>
      <x:c r="J34" s="30"/>
      <x:c r="K34" s="20"/>
      <x:c r="L34" s="30"/>
      <x:c r="M34" s="24"/>
    </x:row>
    <x:row r="35" ht="23" customHeight="1">
      <x:c r="A35" s="20"/>
      <x:c r="B35" s="20"/>
      <x:c r="C35" s="20"/>
      <x:c r="D35" s="24"/>
      <x:c r="E35" s="24"/>
      <x:c r="F35" s="24"/>
      <x:c r="G35" s="30"/>
      <x:c r="H35" s="30"/>
      <x:c r="I35" s="20"/>
      <x:c r="J35" s="30"/>
      <x:c r="K35" s="20"/>
      <x:c r="L35" s="30"/>
      <x:c r="M35" s="24"/>
    </x:row>
    <x:row r="36" ht="23" customHeight="1">
      <x:c r="A36" s="20"/>
      <x:c r="B36" s="20"/>
      <x:c r="C36" s="20"/>
      <x:c r="D36" s="24"/>
      <x:c r="E36" s="24"/>
      <x:c r="F36" s="24"/>
      <x:c r="G36" s="30"/>
      <x:c r="H36" s="30"/>
      <x:c r="I36" s="20"/>
      <x:c r="J36" s="30"/>
      <x:c r="K36" s="20"/>
      <x:c r="L36" s="30"/>
      <x:c r="M36" s="24"/>
    </x:row>
    <x:row r="37" ht="23" customHeight="1">
      <x:c r="A37" s="20"/>
      <x:c r="B37" s="20"/>
      <x:c r="C37" s="20"/>
      <x:c r="D37" s="24"/>
      <x:c r="E37" s="24"/>
      <x:c r="F37" s="24"/>
      <x:c r="G37" s="30"/>
      <x:c r="H37" s="30"/>
      <x:c r="I37" s="20"/>
      <x:c r="J37" s="30"/>
      <x:c r="K37" s="20"/>
      <x:c r="L37" s="30"/>
      <x:c r="M37" s="24"/>
    </x:row>
    <x:row r="38" ht="23" customHeight="1">
      <x:c r="A38" s="20"/>
      <x:c r="B38" s="20"/>
      <x:c r="C38" s="20"/>
      <x:c r="D38" s="24"/>
      <x:c r="E38" s="24"/>
      <x:c r="F38" s="24"/>
      <x:c r="G38" s="30"/>
      <x:c r="H38" s="30"/>
      <x:c r="I38" s="20"/>
      <x:c r="J38" s="30"/>
      <x:c r="K38" s="20"/>
      <x:c r="L38" s="30"/>
      <x:c r="M38" s="24"/>
    </x:row>
    <x:row r="39" ht="23" customHeight="1">
      <x:c r="A39" s="20"/>
      <x:c r="B39" s="20"/>
      <x:c r="C39" s="20"/>
      <x:c r="D39" s="24"/>
      <x:c r="E39" s="24"/>
      <x:c r="F39" s="24"/>
      <x:c r="G39" s="30"/>
      <x:c r="H39" s="30"/>
      <x:c r="I39" s="20"/>
      <x:c r="J39" s="30"/>
      <x:c r="K39" s="20"/>
      <x:c r="L39" s="30"/>
      <x:c r="M39" s="24"/>
    </x:row>
    <x:row r="40" ht="23" customHeight="1">
      <x:c r="A40" s="20"/>
      <x:c r="B40" s="20"/>
      <x:c r="C40" s="20"/>
      <x:c r="D40" s="24"/>
      <x:c r="E40" s="24"/>
      <x:c r="F40" s="24"/>
      <x:c r="G40" s="30"/>
      <x:c r="H40" s="30"/>
      <x:c r="I40" s="20"/>
      <x:c r="J40" s="30"/>
      <x:c r="K40" s="20"/>
      <x:c r="L40" s="30"/>
      <x:c r="M40" s="24"/>
    </x:row>
    <x:row r="41" ht="23" customHeight="1">
      <x:c r="A41" s="20"/>
      <x:c r="B41" s="20"/>
      <x:c r="C41" s="20"/>
      <x:c r="D41" s="24"/>
      <x:c r="E41" s="24"/>
      <x:c r="F41" s="24"/>
      <x:c r="G41" s="30"/>
      <x:c r="H41" s="30"/>
      <x:c r="I41" s="20"/>
      <x:c r="J41" s="30"/>
      <x:c r="K41" s="20"/>
      <x:c r="L41" s="30"/>
      <x:c r="M41" s="24"/>
    </x:row>
    <x:row r="42" ht="23" customHeight="1">
      <x:c r="A42" s="20"/>
      <x:c r="B42" s="20"/>
      <x:c r="C42" s="20"/>
      <x:c r="D42" s="24"/>
      <x:c r="E42" s="24"/>
      <x:c r="F42" s="24"/>
      <x:c r="G42" s="30"/>
      <x:c r="H42" s="30"/>
      <x:c r="I42" s="20"/>
      <x:c r="J42" s="30"/>
      <x:c r="K42" s="20"/>
      <x:c r="L42" s="30"/>
      <x:c r="M42" s="24"/>
    </x:row>
    <x:row r="43" ht="23" customHeight="1">
      <x:c r="A43" s="20"/>
      <x:c r="B43" s="20"/>
      <x:c r="C43" s="20"/>
      <x:c r="D43" s="24"/>
      <x:c r="E43" s="24"/>
      <x:c r="F43" s="24"/>
      <x:c r="G43" s="30"/>
      <x:c r="H43" s="30"/>
      <x:c r="I43" s="20"/>
      <x:c r="J43" s="30"/>
      <x:c r="K43" s="20"/>
      <x:c r="L43" s="30"/>
      <x:c r="M43" s="24"/>
    </x:row>
    <x:row r="44" ht="23" customHeight="1">
      <x:c r="A44" s="20"/>
      <x:c r="B44" s="20"/>
      <x:c r="C44" s="20"/>
      <x:c r="D44" s="24"/>
      <x:c r="E44" s="24"/>
      <x:c r="F44" s="24"/>
      <x:c r="G44" s="30"/>
      <x:c r="H44" s="30"/>
      <x:c r="I44" s="20"/>
      <x:c r="J44" s="30"/>
      <x:c r="K44" s="20"/>
      <x:c r="L44" s="30"/>
      <x:c r="M44" s="24"/>
    </x:row>
    <x:row r="45" ht="23" customHeight="1">
      <x:c r="A45" s="20"/>
      <x:c r="B45" s="20"/>
      <x:c r="C45" s="20"/>
      <x:c r="D45" s="24"/>
      <x:c r="E45" s="24"/>
      <x:c r="F45" s="24"/>
      <x:c r="G45" s="30"/>
      <x:c r="H45" s="30"/>
      <x:c r="I45" s="20"/>
      <x:c r="J45" s="30"/>
      <x:c r="K45" s="20"/>
      <x:c r="L45" s="30"/>
      <x:c r="M45" s="24"/>
    </x:row>
    <x:row r="46" ht="23" customHeight="1">
      <x:c r="A46" s="20"/>
      <x:c r="B46" s="20"/>
      <x:c r="C46" s="20"/>
      <x:c r="D46" s="24"/>
      <x:c r="E46" s="24"/>
      <x:c r="F46" s="24"/>
      <x:c r="G46" s="30"/>
      <x:c r="H46" s="30"/>
      <x:c r="I46" s="20"/>
      <x:c r="J46" s="30"/>
      <x:c r="K46" s="20"/>
      <x:c r="L46" s="30"/>
      <x:c r="M46" s="24"/>
    </x:row>
    <x:row r="47" ht="23" customHeight="1">
      <x:c r="A47" s="20"/>
      <x:c r="B47" s="20"/>
      <x:c r="C47" s="20"/>
      <x:c r="D47" s="24"/>
      <x:c r="E47" s="24"/>
      <x:c r="F47" s="24"/>
      <x:c r="G47" s="30"/>
      <x:c r="H47" s="30"/>
      <x:c r="I47" s="20"/>
      <x:c r="J47" s="30"/>
      <x:c r="K47" s="20"/>
      <x:c r="L47" s="30"/>
      <x:c r="M47" s="24"/>
    </x:row>
    <x:row r="48" ht="23" customHeight="1">
      <x:c r="A48" s="20"/>
      <x:c r="B48" s="20"/>
      <x:c r="C48" s="20"/>
      <x:c r="D48" s="24"/>
      <x:c r="E48" s="24"/>
      <x:c r="F48" s="24"/>
      <x:c r="G48" s="30"/>
      <x:c r="H48" s="30"/>
      <x:c r="I48" s="20"/>
      <x:c r="J48" s="30"/>
      <x:c r="K48" s="20"/>
      <x:c r="L48" s="30"/>
      <x:c r="M48" s="24"/>
    </x:row>
    <x:row r="49" ht="23" customHeight="1">
      <x:c r="A49" s="20"/>
      <x:c r="B49" s="20"/>
      <x:c r="C49" s="20"/>
      <x:c r="D49" s="24"/>
      <x:c r="E49" s="24"/>
      <x:c r="F49" s="24"/>
      <x:c r="G49" s="30"/>
      <x:c r="H49" s="30"/>
      <x:c r="I49" s="20"/>
      <x:c r="J49" s="30"/>
      <x:c r="K49" s="20"/>
      <x:c r="L49" s="30"/>
      <x:c r="M49" s="24"/>
    </x:row>
    <x:row r="50" ht="23" customHeight="1">
      <x:c r="A50" s="20"/>
      <x:c r="B50" s="20"/>
      <x:c r="C50" s="20"/>
      <x:c r="D50" s="24"/>
      <x:c r="E50" s="24"/>
      <x:c r="F50" s="24"/>
      <x:c r="G50" s="30"/>
      <x:c r="H50" s="30"/>
      <x:c r="I50" s="20"/>
      <x:c r="J50" s="30"/>
      <x:c r="K50" s="20"/>
      <x:c r="L50" s="30"/>
      <x:c r="M50" s="24"/>
    </x:row>
    <x:row r="51" ht="23" customHeight="1">
      <x:c r="A51" s="20"/>
      <x:c r="B51" s="20"/>
      <x:c r="C51" s="20"/>
      <x:c r="D51" s="24"/>
      <x:c r="E51" s="24"/>
      <x:c r="F51" s="24"/>
      <x:c r="G51" s="30"/>
      <x:c r="H51" s="30"/>
      <x:c r="I51" s="20"/>
      <x:c r="J51" s="30"/>
      <x:c r="K51" s="20"/>
      <x:c r="L51" s="30"/>
      <x:c r="M51" s="24"/>
    </x:row>
    <x:row r="52" ht="23" customHeight="1">
      <x:c r="A52" s="20"/>
      <x:c r="B52" s="20"/>
      <x:c r="C52" s="20"/>
      <x:c r="D52" s="24"/>
      <x:c r="E52" s="24"/>
      <x:c r="F52" s="24"/>
      <x:c r="G52" s="30"/>
      <x:c r="H52" s="30"/>
      <x:c r="I52" s="20"/>
      <x:c r="J52" s="30"/>
      <x:c r="K52" s="20"/>
      <x:c r="L52" s="30"/>
      <x:c r="M52" s="24"/>
    </x:row>
    <x:row r="53" ht="23" customHeight="1">
      <x:c r="A53" s="20"/>
      <x:c r="B53" s="20"/>
      <x:c r="C53" s="20"/>
      <x:c r="D53" s="24"/>
      <x:c r="E53" s="24"/>
      <x:c r="F53" s="24"/>
      <x:c r="G53" s="30"/>
      <x:c r="H53" s="30"/>
      <x:c r="I53" s="20"/>
      <x:c r="J53" s="30"/>
      <x:c r="K53" s="20"/>
      <x:c r="L53" s="30"/>
      <x:c r="M53" s="24"/>
    </x:row>
    <x:row r="54" ht="23" customHeight="1">
      <x:c r="A54" s="20"/>
      <x:c r="B54" s="20"/>
      <x:c r="C54" s="20"/>
      <x:c r="D54" s="24"/>
      <x:c r="E54" s="24"/>
      <x:c r="F54" s="24"/>
      <x:c r="G54" s="30"/>
      <x:c r="H54" s="30"/>
      <x:c r="I54" s="20"/>
      <x:c r="J54" s="30"/>
      <x:c r="K54" s="20"/>
      <x:c r="L54" s="30"/>
      <x:c r="M54" s="24"/>
    </x:row>
    <x:row r="55" ht="23" customHeight="1">
      <x:c r="A55" s="20"/>
      <x:c r="B55" s="20"/>
      <x:c r="C55" s="20"/>
      <x:c r="D55" s="24"/>
      <x:c r="E55" s="24"/>
      <x:c r="F55" s="24"/>
      <x:c r="G55" s="30"/>
      <x:c r="H55" s="30"/>
      <x:c r="I55" s="20"/>
      <x:c r="J55" s="30"/>
      <x:c r="K55" s="20"/>
      <x:c r="L55" s="30"/>
      <x:c r="M55" s="24"/>
    </x:row>
    <x:row r="56" ht="23" customHeight="1">
      <x:c r="A56" s="20"/>
      <x:c r="B56" s="20"/>
      <x:c r="C56" s="20"/>
      <x:c r="D56" s="24"/>
      <x:c r="E56" s="24"/>
      <x:c r="F56" s="24"/>
      <x:c r="G56" s="30"/>
      <x:c r="H56" s="30"/>
      <x:c r="I56" s="20"/>
      <x:c r="J56" s="30"/>
      <x:c r="K56" s="20"/>
      <x:c r="L56" s="30"/>
      <x:c r="M56" s="24"/>
    </x:row>
    <x:row r="57" ht="23" customHeight="1">
      <x:c r="A57" s="20"/>
      <x:c r="B57" s="20"/>
      <x:c r="C57" s="20"/>
      <x:c r="D57" s="24"/>
      <x:c r="E57" s="24"/>
      <x:c r="F57" s="24"/>
      <x:c r="G57" s="30"/>
      <x:c r="H57" s="30"/>
      <x:c r="I57" s="20"/>
      <x:c r="J57" s="30"/>
      <x:c r="K57" s="20"/>
      <x:c r="L57" s="30"/>
      <x:c r="M57" s="24"/>
    </x:row>
    <x:row r="58" ht="23" customHeight="1">
      <x:c r="A58" s="20"/>
      <x:c r="B58" s="20"/>
      <x:c r="C58" s="20"/>
      <x:c r="D58" s="24"/>
      <x:c r="E58" s="24"/>
      <x:c r="F58" s="24"/>
      <x:c r="G58" s="30"/>
      <x:c r="H58" s="30"/>
      <x:c r="I58" s="20"/>
      <x:c r="J58" s="30"/>
      <x:c r="K58" s="20"/>
      <x:c r="L58" s="30"/>
      <x:c r="M58" s="24"/>
    </x:row>
    <x:row r="59" ht="23" customHeight="1">
      <x:c r="A59" s="20"/>
      <x:c r="B59" s="20"/>
      <x:c r="C59" s="20"/>
      <x:c r="D59" s="24"/>
      <x:c r="E59" s="24"/>
      <x:c r="F59" s="24"/>
      <x:c r="G59" s="30"/>
      <x:c r="H59" s="30"/>
      <x:c r="I59" s="20"/>
      <x:c r="J59" s="30"/>
      <x:c r="K59" s="20"/>
      <x:c r="L59" s="30"/>
      <x:c r="M59" s="24"/>
    </x:row>
    <x:row r="60" ht="23" customHeight="1">
      <x:c r="A60" s="20"/>
      <x:c r="B60" s="20"/>
      <x:c r="C60" s="20"/>
      <x:c r="D60" s="24"/>
      <x:c r="E60" s="24"/>
      <x:c r="F60" s="24"/>
      <x:c r="G60" s="30"/>
      <x:c r="H60" s="30"/>
      <x:c r="I60" s="20"/>
      <x:c r="J60" s="30"/>
      <x:c r="K60" s="20"/>
      <x:c r="L60" s="30"/>
      <x:c r="M60" s="24"/>
    </x:row>
    <x:row r="61" ht="23" customHeight="1">
      <x:c r="A61" s="20"/>
      <x:c r="B61" s="20"/>
      <x:c r="C61" s="20"/>
      <x:c r="D61" s="24"/>
      <x:c r="E61" s="24"/>
      <x:c r="F61" s="24"/>
      <x:c r="G61" s="30"/>
      <x:c r="H61" s="30"/>
      <x:c r="I61" s="20"/>
      <x:c r="J61" s="30"/>
      <x:c r="K61" s="20"/>
      <x:c r="L61" s="30"/>
      <x:c r="M61" s="24"/>
    </x:row>
    <x:row r="62" ht="23" customHeight="1">
      <x:c r="A62" s="20"/>
      <x:c r="B62" s="20"/>
      <x:c r="C62" s="20"/>
      <x:c r="D62" s="24"/>
      <x:c r="E62" s="24"/>
      <x:c r="F62" s="24"/>
      <x:c r="G62" s="30"/>
      <x:c r="H62" s="30"/>
      <x:c r="I62" s="20"/>
      <x:c r="J62" s="30"/>
      <x:c r="K62" s="20"/>
      <x:c r="L62" s="30"/>
      <x:c r="M62" s="24"/>
    </x:row>
    <x:row r="63" ht="23" customHeight="1">
      <x:c r="A63" s="20"/>
      <x:c r="B63" s="20"/>
      <x:c r="C63" s="20"/>
      <x:c r="D63" s="24"/>
      <x:c r="E63" s="24"/>
      <x:c r="F63" s="24"/>
      <x:c r="G63" s="30"/>
      <x:c r="H63" s="30"/>
      <x:c r="I63" s="20"/>
      <x:c r="J63" s="30"/>
      <x:c r="K63" s="20"/>
      <x:c r="L63" s="30"/>
      <x:c r="M63" s="24"/>
    </x:row>
    <x:row r="64" ht="23" customHeight="1">
      <x:c r="A64" s="20"/>
      <x:c r="B64" s="20"/>
      <x:c r="C64" s="20"/>
      <x:c r="D64" s="24"/>
      <x:c r="E64" s="24"/>
      <x:c r="F64" s="24"/>
      <x:c r="G64" s="30"/>
      <x:c r="H64" s="30"/>
      <x:c r="I64" s="20"/>
      <x:c r="J64" s="30"/>
      <x:c r="K64" s="20"/>
      <x:c r="L64" s="30"/>
      <x:c r="M64" s="24"/>
    </x:row>
    <x:row r="65" ht="23" customHeight="1">
      <x:c r="A65" s="20"/>
      <x:c r="B65" s="20"/>
      <x:c r="C65" s="20"/>
      <x:c r="D65" s="24"/>
      <x:c r="E65" s="24"/>
      <x:c r="F65" s="24"/>
      <x:c r="G65" s="30"/>
      <x:c r="H65" s="30"/>
      <x:c r="I65" s="20"/>
      <x:c r="J65" s="30"/>
      <x:c r="K65" s="20"/>
      <x:c r="L65" s="30"/>
      <x:c r="M65" s="24"/>
    </x:row>
    <x:row r="66" ht="23" customHeight="1">
      <x:c r="A66" s="20"/>
      <x:c r="B66" s="20"/>
      <x:c r="C66" s="20"/>
      <x:c r="D66" s="24"/>
      <x:c r="E66" s="24"/>
      <x:c r="F66" s="24"/>
      <x:c r="G66" s="30"/>
      <x:c r="H66" s="30"/>
      <x:c r="I66" s="20"/>
      <x:c r="J66" s="30"/>
      <x:c r="K66" s="20"/>
      <x:c r="L66" s="30"/>
      <x:c r="M66" s="24"/>
    </x:row>
    <x:row r="67" ht="23" customHeight="1">
      <x:c r="A67" s="20"/>
      <x:c r="B67" s="20"/>
      <x:c r="C67" s="20"/>
      <x:c r="D67" s="24"/>
      <x:c r="E67" s="24"/>
      <x:c r="F67" s="24"/>
      <x:c r="G67" s="30"/>
      <x:c r="H67" s="30"/>
      <x:c r="I67" s="20"/>
      <x:c r="J67" s="30"/>
      <x:c r="K67" s="20"/>
      <x:c r="L67" s="30"/>
      <x:c r="M67" s="24"/>
    </x:row>
    <x:row r="68" ht="23" customHeight="1">
      <x:c r="A68" s="20"/>
      <x:c r="B68" s="20"/>
      <x:c r="C68" s="20"/>
      <x:c r="D68" s="24"/>
      <x:c r="E68" s="24"/>
      <x:c r="F68" s="24"/>
      <x:c r="G68" s="30"/>
      <x:c r="H68" s="30"/>
      <x:c r="I68" s="20"/>
      <x:c r="J68" s="30"/>
      <x:c r="K68" s="20"/>
      <x:c r="L68" s="30"/>
      <x:c r="M68" s="24"/>
    </x:row>
    <x:row r="69" ht="23" customHeight="1">
      <x:c r="A69" s="20"/>
      <x:c r="B69" s="20"/>
      <x:c r="C69" s="20"/>
      <x:c r="D69" s="24"/>
      <x:c r="E69" s="24"/>
      <x:c r="F69" s="24"/>
      <x:c r="G69" s="30"/>
      <x:c r="H69" s="30"/>
      <x:c r="I69" s="20"/>
      <x:c r="J69" s="30"/>
      <x:c r="K69" s="20"/>
      <x:c r="L69" s="30"/>
      <x:c r="M69" s="24"/>
    </x:row>
    <x:row r="70" ht="23" customHeight="1">
      <x:c r="A70" s="20"/>
      <x:c r="B70" s="20"/>
      <x:c r="C70" s="20"/>
      <x:c r="D70" s="24"/>
      <x:c r="E70" s="24"/>
      <x:c r="F70" s="24"/>
      <x:c r="G70" s="30"/>
      <x:c r="H70" s="30"/>
      <x:c r="I70" s="20"/>
      <x:c r="J70" s="30"/>
      <x:c r="K70" s="20"/>
      <x:c r="L70" s="30"/>
      <x:c r="M70" s="24"/>
    </x:row>
    <x:row r="71" ht="23" customHeight="1">
      <x:c r="A71" s="20"/>
      <x:c r="B71" s="20"/>
      <x:c r="C71" s="20"/>
      <x:c r="D71" s="24"/>
      <x:c r="E71" s="24"/>
      <x:c r="F71" s="24"/>
      <x:c r="G71" s="30"/>
      <x:c r="H71" s="30"/>
      <x:c r="I71" s="20"/>
      <x:c r="J71" s="30"/>
      <x:c r="K71" s="20"/>
      <x:c r="L71" s="30"/>
      <x:c r="M71" s="24"/>
    </x:row>
    <x:row r="72" ht="23" customHeight="1">
      <x:c r="A72" s="20"/>
      <x:c r="B72" s="20"/>
      <x:c r="C72" s="20"/>
      <x:c r="D72" s="24"/>
      <x:c r="E72" s="24"/>
      <x:c r="F72" s="24"/>
      <x:c r="G72" s="30"/>
      <x:c r="H72" s="30"/>
      <x:c r="I72" s="20"/>
      <x:c r="J72" s="30"/>
      <x:c r="K72" s="20"/>
      <x:c r="L72" s="30"/>
      <x:c r="M72" s="24"/>
    </x:row>
    <x:row r="73" ht="23" customHeight="1">
      <x:c r="A73" s="20"/>
      <x:c r="B73" s="20"/>
      <x:c r="C73" s="20"/>
      <x:c r="D73" s="24"/>
      <x:c r="E73" s="24"/>
      <x:c r="F73" s="24"/>
      <x:c r="G73" s="30"/>
      <x:c r="H73" s="30"/>
      <x:c r="I73" s="20"/>
      <x:c r="J73" s="30"/>
      <x:c r="K73" s="20"/>
      <x:c r="L73" s="30"/>
      <x:c r="M73" s="24"/>
    </x:row>
    <x:row r="74" ht="23" customHeight="1">
      <x:c r="A74" s="20"/>
      <x:c r="B74" s="20"/>
      <x:c r="C74" s="20"/>
      <x:c r="D74" s="24"/>
      <x:c r="E74" s="24"/>
      <x:c r="F74" s="24"/>
      <x:c r="G74" s="30"/>
      <x:c r="H74" s="30"/>
      <x:c r="I74" s="20"/>
      <x:c r="J74" s="30"/>
      <x:c r="K74" s="20"/>
      <x:c r="L74" s="30"/>
      <x:c r="M74" s="24"/>
    </x:row>
    <x:row r="75" ht="23" customHeight="1">
      <x:c r="A75" s="20"/>
      <x:c r="B75" s="20"/>
      <x:c r="C75" s="20"/>
      <x:c r="D75" s="24"/>
      <x:c r="E75" s="24"/>
      <x:c r="F75" s="24"/>
      <x:c r="G75" s="30"/>
      <x:c r="H75" s="30"/>
      <x:c r="I75" s="20"/>
      <x:c r="J75" s="30"/>
      <x:c r="K75" s="20"/>
      <x:c r="L75" s="30"/>
      <x:c r="M75" s="24"/>
    </x:row>
    <x:row r="76" ht="23" customHeight="1">
      <x:c r="A76" s="20"/>
      <x:c r="B76" s="20"/>
      <x:c r="C76" s="20"/>
      <x:c r="D76" s="24"/>
      <x:c r="E76" s="24"/>
      <x:c r="F76" s="24"/>
      <x:c r="G76" s="30"/>
      <x:c r="H76" s="30"/>
      <x:c r="I76" s="20"/>
      <x:c r="J76" s="30"/>
      <x:c r="K76" s="20"/>
      <x:c r="L76" s="30"/>
      <x:c r="M76" s="24"/>
    </x:row>
    <x:row r="77" ht="23" customHeight="1">
      <x:c r="A77" s="20"/>
      <x:c r="B77" s="20"/>
      <x:c r="C77" s="20"/>
      <x:c r="D77" s="24"/>
      <x:c r="E77" s="24"/>
      <x:c r="F77" s="24"/>
      <x:c r="G77" s="30"/>
      <x:c r="H77" s="30"/>
      <x:c r="I77" s="20"/>
      <x:c r="J77" s="30"/>
      <x:c r="K77" s="20"/>
      <x:c r="L77" s="30"/>
      <x:c r="M77" s="24"/>
    </x:row>
    <x:row r="78" ht="23" customHeight="1">
      <x:c r="A78" s="20"/>
      <x:c r="B78" s="20"/>
      <x:c r="C78" s="20"/>
      <x:c r="D78" s="24"/>
      <x:c r="E78" s="24"/>
      <x:c r="F78" s="24"/>
      <x:c r="G78" s="30"/>
      <x:c r="H78" s="30"/>
      <x:c r="I78" s="20"/>
      <x:c r="J78" s="30"/>
      <x:c r="K78" s="20"/>
      <x:c r="L78" s="30"/>
      <x:c r="M78" s="24"/>
    </x:row>
    <x:row r="79" ht="23" customHeight="1">
      <x:c r="A79" s="20"/>
      <x:c r="B79" s="20"/>
      <x:c r="C79" s="20"/>
      <x:c r="D79" s="24"/>
      <x:c r="E79" s="24"/>
      <x:c r="F79" s="24"/>
      <x:c r="G79" s="30"/>
      <x:c r="H79" s="30"/>
      <x:c r="I79" s="20"/>
      <x:c r="J79" s="30"/>
      <x:c r="K79" s="20"/>
      <x:c r="L79" s="30"/>
      <x:c r="M79" s="24"/>
    </x:row>
    <x:row r="80" ht="23" customHeight="1">
      <x:c r="A80" s="20"/>
      <x:c r="B80" s="20"/>
      <x:c r="C80" s="20"/>
      <x:c r="D80" s="24"/>
      <x:c r="E80" s="24"/>
      <x:c r="F80" s="24"/>
      <x:c r="G80" s="30"/>
      <x:c r="H80" s="30"/>
      <x:c r="I80" s="20"/>
      <x:c r="J80" s="30"/>
      <x:c r="K80" s="20"/>
      <x:c r="L80" s="30"/>
      <x:c r="M80" s="24"/>
    </x:row>
    <x:row r="81" ht="23" customHeight="1">
      <x:c r="A81" s="20"/>
      <x:c r="B81" s="20"/>
      <x:c r="C81" s="20"/>
      <x:c r="D81" s="24"/>
      <x:c r="E81" s="24"/>
      <x:c r="F81" s="24"/>
      <x:c r="G81" s="30"/>
      <x:c r="H81" s="30"/>
      <x:c r="I81" s="20"/>
      <x:c r="J81" s="30"/>
      <x:c r="K81" s="20"/>
      <x:c r="L81" s="30"/>
      <x:c r="M81" s="24"/>
    </x:row>
    <x:row r="82" ht="23" customHeight="1">
      <x:c r="A82" s="20"/>
      <x:c r="B82" s="20"/>
      <x:c r="C82" s="20"/>
      <x:c r="D82" s="24"/>
      <x:c r="E82" s="24"/>
      <x:c r="F82" s="24"/>
      <x:c r="G82" s="30"/>
      <x:c r="H82" s="30"/>
      <x:c r="I82" s="20"/>
      <x:c r="J82" s="30"/>
      <x:c r="K82" s="20"/>
      <x:c r="L82" s="30"/>
      <x:c r="M82" s="24"/>
    </x:row>
    <x:row r="83" ht="23" customHeight="1">
      <x:c r="A83" s="20"/>
      <x:c r="B83" s="20"/>
      <x:c r="C83" s="20"/>
      <x:c r="D83" s="24"/>
      <x:c r="E83" s="24"/>
      <x:c r="F83" s="24"/>
      <x:c r="G83" s="30"/>
      <x:c r="H83" s="30"/>
      <x:c r="I83" s="20"/>
      <x:c r="J83" s="30"/>
      <x:c r="K83" s="20"/>
      <x:c r="L83" s="30"/>
      <x:c r="M83" s="24"/>
    </x:row>
    <x:row r="84" ht="23" customHeight="1">
      <x:c r="A84" s="20"/>
      <x:c r="B84" s="20"/>
      <x:c r="C84" s="20"/>
      <x:c r="D84" s="24"/>
      <x:c r="E84" s="24"/>
      <x:c r="F84" s="24"/>
      <x:c r="G84" s="30"/>
      <x:c r="H84" s="30"/>
      <x:c r="I84" s="20"/>
      <x:c r="J84" s="30"/>
      <x:c r="K84" s="20"/>
      <x:c r="L84" s="30"/>
      <x:c r="M84" s="24"/>
    </x:row>
    <x:row r="85" ht="23" customHeight="1">
      <x:c r="A85" s="20"/>
      <x:c r="B85" s="20"/>
      <x:c r="C85" s="20"/>
      <x:c r="D85" s="24"/>
      <x:c r="E85" s="24"/>
      <x:c r="F85" s="24"/>
      <x:c r="G85" s="30"/>
      <x:c r="H85" s="30"/>
      <x:c r="I85" s="20"/>
      <x:c r="J85" s="30"/>
      <x:c r="K85" s="20"/>
      <x:c r="L85" s="30"/>
      <x:c r="M85" s="24"/>
    </x:row>
    <x:row r="86" ht="23" customHeight="1">
      <x:c r="A86" s="20"/>
      <x:c r="B86" s="20"/>
      <x:c r="C86" s="20"/>
      <x:c r="D86" s="24"/>
      <x:c r="E86" s="24"/>
      <x:c r="F86" s="24"/>
      <x:c r="G86" s="30"/>
      <x:c r="H86" s="30"/>
      <x:c r="I86" s="20"/>
      <x:c r="J86" s="30"/>
      <x:c r="K86" s="20"/>
      <x:c r="L86" s="30"/>
      <x:c r="M86" s="24"/>
    </x:row>
    <x:row r="87" ht="23" customHeight="1">
      <x:c r="A87" s="20"/>
      <x:c r="B87" s="20"/>
      <x:c r="C87" s="20"/>
      <x:c r="D87" s="24"/>
      <x:c r="E87" s="24"/>
      <x:c r="F87" s="24"/>
      <x:c r="G87" s="30"/>
      <x:c r="H87" s="30"/>
      <x:c r="I87" s="20"/>
      <x:c r="J87" s="30"/>
      <x:c r="K87" s="20"/>
      <x:c r="L87" s="30"/>
      <x:c r="M87" s="24"/>
    </x:row>
    <x:row r="88" ht="23" customHeight="1">
      <x:c r="A88" s="20"/>
      <x:c r="B88" s="20"/>
      <x:c r="C88" s="20"/>
      <x:c r="D88" s="24"/>
      <x:c r="E88" s="24"/>
      <x:c r="F88" s="24"/>
      <x:c r="G88" s="30"/>
      <x:c r="H88" s="30"/>
      <x:c r="I88" s="20"/>
      <x:c r="J88" s="30"/>
      <x:c r="K88" s="20"/>
      <x:c r="L88" s="30"/>
      <x:c r="M88" s="24"/>
    </x:row>
    <x:row r="89" ht="23" customHeight="1">
      <x:c r="A89" s="20"/>
      <x:c r="B89" s="20"/>
      <x:c r="C89" s="20"/>
      <x:c r="D89" s="24"/>
      <x:c r="E89" s="24"/>
      <x:c r="F89" s="24"/>
      <x:c r="G89" s="30"/>
      <x:c r="H89" s="30"/>
      <x:c r="I89" s="20"/>
      <x:c r="J89" s="30"/>
      <x:c r="K89" s="20"/>
      <x:c r="L89" s="30"/>
      <x:c r="M89" s="24"/>
    </x:row>
    <x:row r="90" ht="23" customHeight="1">
      <x:c r="A90" s="20"/>
      <x:c r="B90" s="20"/>
      <x:c r="C90" s="20"/>
      <x:c r="D90" s="24"/>
      <x:c r="E90" s="24"/>
      <x:c r="F90" s="24"/>
      <x:c r="G90" s="30"/>
      <x:c r="H90" s="30"/>
      <x:c r="I90" s="20"/>
      <x:c r="J90" s="30"/>
      <x:c r="K90" s="20"/>
      <x:c r="L90" s="30"/>
      <x:c r="M90" s="24"/>
    </x:row>
    <x:row r="91" ht="23" customHeight="1">
      <x:c r="A91" s="20"/>
      <x:c r="B91" s="20"/>
      <x:c r="C91" s="20"/>
      <x:c r="D91" s="24"/>
      <x:c r="E91" s="24"/>
      <x:c r="F91" s="24"/>
      <x:c r="G91" s="30"/>
      <x:c r="H91" s="30"/>
      <x:c r="I91" s="20"/>
      <x:c r="J91" s="30"/>
      <x:c r="K91" s="20"/>
      <x:c r="L91" s="30"/>
      <x:c r="M91" s="24"/>
    </x:row>
    <x:row r="92" ht="23" customHeight="1">
      <x:c r="A92" s="20"/>
      <x:c r="B92" s="20"/>
      <x:c r="C92" s="20"/>
      <x:c r="D92" s="24"/>
      <x:c r="E92" s="24"/>
      <x:c r="F92" s="24"/>
      <x:c r="G92" s="30"/>
      <x:c r="H92" s="30"/>
      <x:c r="I92" s="20"/>
      <x:c r="J92" s="30"/>
      <x:c r="K92" s="20"/>
      <x:c r="L92" s="30"/>
      <x:c r="M92" s="24"/>
    </x:row>
    <x:row r="93" ht="23" customHeight="1">
      <x:c r="A93" s="20"/>
      <x:c r="B93" s="20"/>
      <x:c r="C93" s="20"/>
      <x:c r="D93" s="24"/>
      <x:c r="E93" s="24"/>
      <x:c r="F93" s="24"/>
      <x:c r="G93" s="30"/>
      <x:c r="H93" s="30"/>
      <x:c r="I93" s="20"/>
      <x:c r="J93" s="30"/>
      <x:c r="K93" s="20"/>
      <x:c r="L93" s="30"/>
      <x:c r="M93" s="24"/>
    </x:row>
    <x:row r="94" ht="23" customHeight="1">
      <x:c r="A94" s="20"/>
      <x:c r="B94" s="20"/>
      <x:c r="C94" s="20"/>
      <x:c r="D94" s="24"/>
      <x:c r="E94" s="24"/>
      <x:c r="F94" s="24"/>
      <x:c r="G94" s="30"/>
      <x:c r="H94" s="30"/>
      <x:c r="I94" s="20"/>
      <x:c r="J94" s="30"/>
      <x:c r="K94" s="20"/>
      <x:c r="L94" s="30"/>
      <x:c r="M94" s="24"/>
    </x:row>
    <x:row r="95" ht="23" customHeight="1">
      <x:c r="A95" s="20"/>
      <x:c r="B95" s="20"/>
      <x:c r="C95" s="20"/>
      <x:c r="D95" s="24"/>
      <x:c r="E95" s="24"/>
      <x:c r="F95" s="24"/>
      <x:c r="G95" s="30"/>
      <x:c r="H95" s="30"/>
      <x:c r="I95" s="20"/>
      <x:c r="J95" s="30"/>
      <x:c r="K95" s="20"/>
      <x:c r="L95" s="30"/>
      <x:c r="M95" s="24"/>
    </x:row>
    <x:row r="96" ht="23" customHeight="1">
      <x:c r="A96" s="20"/>
      <x:c r="B96" s="20"/>
      <x:c r="C96" s="20"/>
      <x:c r="D96" s="24"/>
      <x:c r="E96" s="24"/>
      <x:c r="F96" s="24"/>
      <x:c r="G96" s="30"/>
      <x:c r="H96" s="30"/>
      <x:c r="I96" s="20"/>
      <x:c r="J96" s="30"/>
      <x:c r="K96" s="20"/>
      <x:c r="L96" s="30"/>
      <x:c r="M96" s="24"/>
    </x:row>
    <x:row r="97" ht="23" customHeight="1">
      <x:c r="A97" s="20"/>
      <x:c r="B97" s="20"/>
      <x:c r="C97" s="20"/>
      <x:c r="D97" s="24"/>
      <x:c r="E97" s="24"/>
      <x:c r="F97" s="24"/>
      <x:c r="G97" s="30"/>
      <x:c r="H97" s="30"/>
      <x:c r="I97" s="20"/>
      <x:c r="J97" s="30"/>
      <x:c r="K97" s="20"/>
      <x:c r="L97" s="30"/>
      <x:c r="M97" s="24"/>
    </x:row>
    <x:row r="98" ht="23" customHeight="1">
      <x:c r="A98" s="20"/>
      <x:c r="B98" s="20"/>
      <x:c r="C98" s="20"/>
      <x:c r="D98" s="24"/>
      <x:c r="E98" s="24"/>
      <x:c r="F98" s="24"/>
      <x:c r="G98" s="30"/>
      <x:c r="H98" s="30"/>
      <x:c r="I98" s="20"/>
      <x:c r="J98" s="30"/>
      <x:c r="K98" s="20"/>
      <x:c r="L98" s="30"/>
      <x:c r="M98" s="24"/>
    </x:row>
    <x:row r="99" ht="23" customHeight="1">
      <x:c r="A99" s="20"/>
      <x:c r="B99" s="20"/>
      <x:c r="C99" s="20"/>
      <x:c r="D99" s="24"/>
      <x:c r="E99" s="24"/>
      <x:c r="F99" s="24"/>
      <x:c r="G99" s="30"/>
      <x:c r="H99" s="30"/>
      <x:c r="I99" s="20"/>
      <x:c r="J99" s="30"/>
      <x:c r="K99" s="20"/>
      <x:c r="L99" s="30"/>
      <x:c r="M99" s="24"/>
    </x:row>
    <x:row r="100" ht="23" customHeight="1">
      <x:c r="A100" s="20"/>
      <x:c r="B100" s="20"/>
      <x:c r="C100" s="20"/>
      <x:c r="D100" s="24"/>
      <x:c r="E100" s="24"/>
      <x:c r="F100" s="24"/>
      <x:c r="G100" s="30"/>
      <x:c r="H100" s="30"/>
      <x:c r="I100" s="20"/>
      <x:c r="J100" s="30"/>
      <x:c r="K100" s="20"/>
      <x:c r="L100" s="30"/>
      <x:c r="M100" s="24"/>
    </x:row>
    <x:row r="101" ht="23" customHeight="1">
      <x:c r="A101" s="20"/>
      <x:c r="B101" s="20"/>
      <x:c r="C101" s="20"/>
      <x:c r="D101" s="24"/>
      <x:c r="E101" s="24"/>
      <x:c r="F101" s="24"/>
      <x:c r="G101" s="30"/>
      <x:c r="H101" s="30"/>
      <x:c r="I101" s="20"/>
      <x:c r="J101" s="30"/>
      <x:c r="K101" s="20"/>
      <x:c r="L101" s="30"/>
      <x:c r="M101" s="24"/>
    </x:row>
    <x:row r="102" ht="23" customHeight="1">
      <x:c r="A102" s="20"/>
      <x:c r="B102" s="20"/>
      <x:c r="C102" s="20"/>
      <x:c r="D102" s="24"/>
      <x:c r="E102" s="24"/>
      <x:c r="F102" s="24"/>
      <x:c r="G102" s="30"/>
      <x:c r="H102" s="30"/>
      <x:c r="I102" s="20"/>
      <x:c r="J102" s="30"/>
      <x:c r="K102" s="20"/>
      <x:c r="L102" s="30"/>
      <x:c r="M102" s="24"/>
    </x:row>
    <x:row r="103" ht="23" customHeight="1">
      <x:c r="A103" s="20"/>
      <x:c r="B103" s="20"/>
      <x:c r="C103" s="20"/>
      <x:c r="D103" s="24"/>
      <x:c r="E103" s="24"/>
      <x:c r="F103" s="24"/>
      <x:c r="G103" s="30"/>
      <x:c r="H103" s="30"/>
      <x:c r="I103" s="20"/>
      <x:c r="J103" s="30"/>
      <x:c r="K103" s="20"/>
      <x:c r="L103" s="30"/>
      <x:c r="M103" s="24"/>
    </x:row>
    <x:row r="104" ht="23" customHeight="1">
      <x:c r="A104" s="20"/>
      <x:c r="B104" s="20"/>
      <x:c r="C104" s="20"/>
      <x:c r="D104" s="24"/>
      <x:c r="E104" s="24"/>
      <x:c r="F104" s="24"/>
      <x:c r="G104" s="30"/>
      <x:c r="H104" s="30"/>
      <x:c r="I104" s="20"/>
      <x:c r="J104" s="30"/>
      <x:c r="K104" s="20"/>
      <x:c r="L104" s="30"/>
      <x:c r="M104" s="24"/>
    </x:row>
    <x:row r="105" ht="23" customHeight="1">
      <x:c r="A105" s="20"/>
      <x:c r="B105" s="20"/>
      <x:c r="C105" s="20"/>
      <x:c r="D105" s="24"/>
      <x:c r="E105" s="24"/>
      <x:c r="F105" s="24"/>
      <x:c r="G105" s="30"/>
      <x:c r="H105" s="30"/>
      <x:c r="I105" s="20"/>
      <x:c r="J105" s="30"/>
      <x:c r="K105" s="20"/>
      <x:c r="L105" s="30"/>
      <x:c r="M105" s="24"/>
    </x:row>
  </x:sheetData>
  <x:mergeCells>
    <x:mergeCell ref="A1:M2"/>
    <x:mergeCell ref="A3:M4"/>
  </x:mergeCells>
  <x:dataValidations count="1">
    <x:dataValidation type="list" sqref="I6:I105">
      <x:formula1>"Accepted,Rejected,Pending"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24" hidden="0" customWidth="1"/>
    <x:col min="5" max="5" width="24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31" hidden="0" customWidth="1"/>
    <x:col min="16" max="16" width="40" hidden="0" customWidth="1"/>
  </x:cols>
  <x:sheetData>
    <x:row r="1" ht="24" customHeight="1">
      <x:c r="A1" s="8" t="str">
        <x:v>FINANCE  •  เก็บช่วงเวลาและสกุลเงินให้ตรง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  <x:c r="N1" s="8"/>
      <x:c r="O1" s="8"/>
      <x:c r="P1" s="8"/>
    </x:row>
    <x:row r="2" ht="24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</x:row>
    <x:row r="3" ht="29" customHeight="1">
      <x:c r="A3" s="12" t="str">
        <x:v>หนึ่งแถว = ช่วงเวลา/ขอบเขต/ชนิดยอด/สกุลเดียว • ไม่รวมข้ามสกุล • รายได้โดยประมาณไม่ใช่เงินรับแล้ว • เป็น contribution ก่อนภาษี/ค่าใช้จ่ายที่ยังไม่รวม ไม่เรียกกำไรสุทธิ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</x:row>
    <x:row r="4" ht="29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</x:row>
    <x:row r="5" ht="42" customHeight="1">
      <x:c r="A5" s="16" t="str">
        <x:v>Record ID</x:v>
      </x:c>
      <x:c r="B5" s="16" t="str">
        <x:v>Period start</x:v>
      </x:c>
      <x:c r="C5" s="16" t="str">
        <x:v>Period end</x:v>
      </x:c>
      <x:c r="D5" s="16" t="str">
        <x:v>Scope / Post IDs</x:v>
      </x:c>
      <x:c r="E5" s="16" t="str">
        <x:v>Revenue type</x:v>
      </x:c>
      <x:c r="F5" s="16" t="str">
        <x:v>Currency</x:v>
      </x:c>
      <x:c r="G5" s="16" t="str">
        <x:v>Qualified views</x:v>
      </x:c>
      <x:c r="H5" s="16" t="str">
        <x:v>Revenue</x:v>
      </x:c>
      <x:c r="I5" s="16" t="str">
        <x:v>Allocated cash</x:v>
      </x:c>
      <x:c r="J5" s="16" t="str">
        <x:v>Hours</x:v>
      </x:c>
      <x:c r="K5" s="16" t="str">
        <x:v>Value/hour</x:v>
      </x:c>
      <x:c r="L5" s="16" t="str">
        <x:v>Revenue/1k QV</x:v>
      </x:c>
      <x:c r="M5" s="16" t="str">
        <x:v>After cash</x:v>
      </x:c>
      <x:c r="N5" s="16" t="str">
        <x:v>After time</x:v>
      </x:c>
      <x:c r="O5" s="16" t="str">
        <x:v>Status</x:v>
      </x:c>
      <x:c r="P5" s="16" t="str">
        <x:v>Evidence / notes</x:v>
      </x:c>
    </x:row>
    <x:row r="6" ht="23" customHeight="1">
      <x:c r="A6" s="20"/>
      <x:c r="B6" s="42"/>
      <x:c r="C6" s="42"/>
      <x:c r="D6" s="20"/>
      <x:c r="E6" s="20"/>
      <x:c r="F6" s="20"/>
      <x:c r="G6" s="32"/>
      <x:c r="H6" s="44"/>
      <x:c r="I6" s="44"/>
      <x:c r="J6" s="44"/>
      <x:c r="K6" s="44"/>
      <x:c r="L6" s="40" t="str">
        <x:f>IF(AND(O6="READY",ISNUMBER(G6),G6&gt;0),H6/G6*1000,"")</x:f>
      </x:c>
      <x:c r="M6" s="40" t="str">
        <x:f>IF(AND(O6="READY",ISNUMBER(I6)),H6-I6,"")</x:f>
      </x:c>
      <x:c r="N6" s="40" t="str">
        <x:f>IF(AND(O6="READY",ISNUMBER(I6),ISNUMBER(J6),ISNUMBER(K6)),H6-I6-J6*K6,"")</x:f>
      </x:c>
      <x:c r="O6" s="22" t="str">
        <x:f>IF(A6="","",IF(COUNTIF($A$6:$A$69,A6)&gt;1,"INVALID: duplicate ID",IF(OR(ISBLANK(B6),ISBLANK(C6),D6="",E6="",F6="",ISBLANK(H6)),"WAIT: required fields",IF(COUNT(B6:C6,H6)&lt;3,"INVALID: data type",IFERROR(IF(OR(C6&lt;B6,AND(NOT(ISBLANK(G6)),OR(NOT(ISNUMBER(G6)),G6&lt;0)),AND(NOT(ISBLANK(H6)),OR(NOT(ISNUMBER(H6)),H6&lt;0)),AND(NOT(ISBLANK(I6)),OR(NOT(ISNUMBER(I6)),I6&lt;0)),AND(NOT(ISBLANK(J6)),OR(NOT(ISNUMBER(J6)),J6&lt;0)),AND(NOT(ISBLANK(K6)),OR(NOT(ISNUMBER(K6)),K6&lt;0)),NOT(OR(E6="Estimated",E6="Finalized",E6="Paid",E6="Hypothetical"))),"INVALID: value/type","READY"),"INVALID: value/type")))))</x:f>
      </x:c>
      <x:c r="P6" s="20"/>
    </x:row>
    <x:row r="7" ht="23" customHeight="1">
      <x:c r="A7" s="20"/>
      <x:c r="B7" s="42"/>
      <x:c r="C7" s="42"/>
      <x:c r="D7" s="20"/>
      <x:c r="E7" s="20"/>
      <x:c r="F7" s="20"/>
      <x:c r="G7" s="32"/>
      <x:c r="H7" s="44"/>
      <x:c r="I7" s="44"/>
      <x:c r="J7" s="44"/>
      <x:c r="K7" s="44"/>
      <x:c r="L7" s="40" t="str">
        <x:f>IF(AND(O7="READY",ISNUMBER(G7),G7&gt;0),H7/G7*1000,"")</x:f>
      </x:c>
      <x:c r="M7" s="40" t="str">
        <x:f>IF(AND(O7="READY",ISNUMBER(I7)),H7-I7,"")</x:f>
      </x:c>
      <x:c r="N7" s="40" t="str">
        <x:f>IF(AND(O7="READY",ISNUMBER(I7),ISNUMBER(J7),ISNUMBER(K7)),H7-I7-J7*K7,"")</x:f>
      </x:c>
      <x:c r="O7" s="22" t="str">
        <x:f>IF(A7="","",IF(COUNTIF($A$6:$A$69,A7)&gt;1,"INVALID: duplicate ID",IF(OR(ISBLANK(B7),ISBLANK(C7),D7="",E7="",F7="",ISBLANK(H7)),"WAIT: required fields",IF(COUNT(B7:C7,H7)&lt;3,"INVALID: data type",IFERROR(IF(OR(C7&lt;B7,AND(NOT(ISBLANK(G7)),OR(NOT(ISNUMBER(G7)),G7&lt;0)),AND(NOT(ISBLANK(H7)),OR(NOT(ISNUMBER(H7)),H7&lt;0)),AND(NOT(ISBLANK(I7)),OR(NOT(ISNUMBER(I7)),I7&lt;0)),AND(NOT(ISBLANK(J7)),OR(NOT(ISNUMBER(J7)),J7&lt;0)),AND(NOT(ISBLANK(K7)),OR(NOT(ISNUMBER(K7)),K7&lt;0)),NOT(OR(E7="Estimated",E7="Finalized",E7="Paid",E7="Hypothetical"))),"INVALID: value/type","READY"),"INVALID: value/type")))))</x:f>
      </x:c>
      <x:c r="P7" s="20"/>
    </x:row>
    <x:row r="8" ht="23" customHeight="1">
      <x:c r="A8" s="20"/>
      <x:c r="B8" s="42"/>
      <x:c r="C8" s="42"/>
      <x:c r="D8" s="20"/>
      <x:c r="E8" s="20"/>
      <x:c r="F8" s="20"/>
      <x:c r="G8" s="32"/>
      <x:c r="H8" s="44"/>
      <x:c r="I8" s="44"/>
      <x:c r="J8" s="44"/>
      <x:c r="K8" s="44"/>
      <x:c r="L8" s="40" t="str">
        <x:f>IF(AND(O8="READY",ISNUMBER(G8),G8&gt;0),H8/G8*1000,"")</x:f>
      </x:c>
      <x:c r="M8" s="40" t="str">
        <x:f>IF(AND(O8="READY",ISNUMBER(I8)),H8-I8,"")</x:f>
      </x:c>
      <x:c r="N8" s="40" t="str">
        <x:f>IF(AND(O8="READY",ISNUMBER(I8),ISNUMBER(J8),ISNUMBER(K8)),H8-I8-J8*K8,"")</x:f>
      </x:c>
      <x:c r="O8" s="22" t="str">
        <x:f>IF(A8="","",IF(COUNTIF($A$6:$A$69,A8)&gt;1,"INVALID: duplicate ID",IF(OR(ISBLANK(B8),ISBLANK(C8),D8="",E8="",F8="",ISBLANK(H8)),"WAIT: required fields",IF(COUNT(B8:C8,H8)&lt;3,"INVALID: data type",IFERROR(IF(OR(C8&lt;B8,AND(NOT(ISBLANK(G8)),OR(NOT(ISNUMBER(G8)),G8&lt;0)),AND(NOT(ISBLANK(H8)),OR(NOT(ISNUMBER(H8)),H8&lt;0)),AND(NOT(ISBLANK(I8)),OR(NOT(ISNUMBER(I8)),I8&lt;0)),AND(NOT(ISBLANK(J8)),OR(NOT(ISNUMBER(J8)),J8&lt;0)),AND(NOT(ISBLANK(K8)),OR(NOT(ISNUMBER(K8)),K8&lt;0)),NOT(OR(E8="Estimated",E8="Finalized",E8="Paid",E8="Hypothetical"))),"INVALID: value/type","READY"),"INVALID: value/type")))))</x:f>
      </x:c>
      <x:c r="P8" s="20"/>
    </x:row>
    <x:row r="9" ht="23" customHeight="1">
      <x:c r="A9" s="20"/>
      <x:c r="B9" s="42"/>
      <x:c r="C9" s="42"/>
      <x:c r="D9" s="20"/>
      <x:c r="E9" s="20"/>
      <x:c r="F9" s="20"/>
      <x:c r="G9" s="32"/>
      <x:c r="H9" s="44"/>
      <x:c r="I9" s="44"/>
      <x:c r="J9" s="44"/>
      <x:c r="K9" s="44"/>
      <x:c r="L9" s="40" t="str">
        <x:f>IF(AND(O9="READY",ISNUMBER(G9),G9&gt;0),H9/G9*1000,"")</x:f>
      </x:c>
      <x:c r="M9" s="40" t="str">
        <x:f>IF(AND(O9="READY",ISNUMBER(I9)),H9-I9,"")</x:f>
      </x:c>
      <x:c r="N9" s="40" t="str">
        <x:f>IF(AND(O9="READY",ISNUMBER(I9),ISNUMBER(J9),ISNUMBER(K9)),H9-I9-J9*K9,"")</x:f>
      </x:c>
      <x:c r="O9" s="22" t="str">
        <x:f>IF(A9="","",IF(COUNTIF($A$6:$A$69,A9)&gt;1,"INVALID: duplicate ID",IF(OR(ISBLANK(B9),ISBLANK(C9),D9="",E9="",F9="",ISBLANK(H9)),"WAIT: required fields",IF(COUNT(B9:C9,H9)&lt;3,"INVALID: data type",IFERROR(IF(OR(C9&lt;B9,AND(NOT(ISBLANK(G9)),OR(NOT(ISNUMBER(G9)),G9&lt;0)),AND(NOT(ISBLANK(H9)),OR(NOT(ISNUMBER(H9)),H9&lt;0)),AND(NOT(ISBLANK(I9)),OR(NOT(ISNUMBER(I9)),I9&lt;0)),AND(NOT(ISBLANK(J9)),OR(NOT(ISNUMBER(J9)),J9&lt;0)),AND(NOT(ISBLANK(K9)),OR(NOT(ISNUMBER(K9)),K9&lt;0)),NOT(OR(E9="Estimated",E9="Finalized",E9="Paid",E9="Hypothetical"))),"INVALID: value/type","READY"),"INVALID: value/type")))))</x:f>
      </x:c>
      <x:c r="P9" s="20"/>
    </x:row>
    <x:row r="10" ht="23" customHeight="1">
      <x:c r="A10" s="20"/>
      <x:c r="B10" s="42"/>
      <x:c r="C10" s="42"/>
      <x:c r="D10" s="20"/>
      <x:c r="E10" s="20"/>
      <x:c r="F10" s="20"/>
      <x:c r="G10" s="32"/>
      <x:c r="H10" s="44"/>
      <x:c r="I10" s="44"/>
      <x:c r="J10" s="44"/>
      <x:c r="K10" s="44"/>
      <x:c r="L10" s="40" t="str">
        <x:f>IF(AND(O10="READY",ISNUMBER(G10),G10&gt;0),H10/G10*1000,"")</x:f>
      </x:c>
      <x:c r="M10" s="40" t="str">
        <x:f>IF(AND(O10="READY",ISNUMBER(I10)),H10-I10,"")</x:f>
      </x:c>
      <x:c r="N10" s="40" t="str">
        <x:f>IF(AND(O10="READY",ISNUMBER(I10),ISNUMBER(J10),ISNUMBER(K10)),H10-I10-J10*K10,"")</x:f>
      </x:c>
      <x:c r="O10" s="22" t="str">
        <x:f>IF(A10="","",IF(COUNTIF($A$6:$A$69,A10)&gt;1,"INVALID: duplicate ID",IF(OR(ISBLANK(B10),ISBLANK(C10),D10="",E10="",F10="",ISBLANK(H10)),"WAIT: required fields",IF(COUNT(B10:C10,H10)&lt;3,"INVALID: data type",IFERROR(IF(OR(C10&lt;B10,AND(NOT(ISBLANK(G10)),OR(NOT(ISNUMBER(G10)),G10&lt;0)),AND(NOT(ISBLANK(H10)),OR(NOT(ISNUMBER(H10)),H10&lt;0)),AND(NOT(ISBLANK(I10)),OR(NOT(ISNUMBER(I10)),I10&lt;0)),AND(NOT(ISBLANK(J10)),OR(NOT(ISNUMBER(J10)),J10&lt;0)),AND(NOT(ISBLANK(K10)),OR(NOT(ISNUMBER(K10)),K10&lt;0)),NOT(OR(E10="Estimated",E10="Finalized",E10="Paid",E10="Hypothetical"))),"INVALID: value/type","READY"),"INVALID: value/type")))))</x:f>
      </x:c>
      <x:c r="P10" s="20"/>
    </x:row>
    <x:row r="11" ht="23" customHeight="1">
      <x:c r="A11" s="20"/>
      <x:c r="B11" s="42"/>
      <x:c r="C11" s="42"/>
      <x:c r="D11" s="20"/>
      <x:c r="E11" s="20"/>
      <x:c r="F11" s="20"/>
      <x:c r="G11" s="32"/>
      <x:c r="H11" s="44"/>
      <x:c r="I11" s="44"/>
      <x:c r="J11" s="44"/>
      <x:c r="K11" s="44"/>
      <x:c r="L11" s="40" t="str">
        <x:f>IF(AND(O11="READY",ISNUMBER(G11),G11&gt;0),H11/G11*1000,"")</x:f>
      </x:c>
      <x:c r="M11" s="40" t="str">
        <x:f>IF(AND(O11="READY",ISNUMBER(I11)),H11-I11,"")</x:f>
      </x:c>
      <x:c r="N11" s="40" t="str">
        <x:f>IF(AND(O11="READY",ISNUMBER(I11),ISNUMBER(J11),ISNUMBER(K11)),H11-I11-J11*K11,"")</x:f>
      </x:c>
      <x:c r="O11" s="22" t="str">
        <x:f>IF(A11="","",IF(COUNTIF($A$6:$A$69,A11)&gt;1,"INVALID: duplicate ID",IF(OR(ISBLANK(B11),ISBLANK(C11),D11="",E11="",F11="",ISBLANK(H11)),"WAIT: required fields",IF(COUNT(B11:C11,H11)&lt;3,"INVALID: data type",IFERROR(IF(OR(C11&lt;B11,AND(NOT(ISBLANK(G11)),OR(NOT(ISNUMBER(G11)),G11&lt;0)),AND(NOT(ISBLANK(H11)),OR(NOT(ISNUMBER(H11)),H11&lt;0)),AND(NOT(ISBLANK(I11)),OR(NOT(ISNUMBER(I11)),I11&lt;0)),AND(NOT(ISBLANK(J11)),OR(NOT(ISNUMBER(J11)),J11&lt;0)),AND(NOT(ISBLANK(K11)),OR(NOT(ISNUMBER(K11)),K11&lt;0)),NOT(OR(E11="Estimated",E11="Finalized",E11="Paid",E11="Hypothetical"))),"INVALID: value/type","READY"),"INVALID: value/type")))))</x:f>
      </x:c>
      <x:c r="P11" s="20"/>
    </x:row>
    <x:row r="12" ht="23" customHeight="1">
      <x:c r="A12" s="20"/>
      <x:c r="B12" s="42"/>
      <x:c r="C12" s="42"/>
      <x:c r="D12" s="20"/>
      <x:c r="E12" s="20"/>
      <x:c r="F12" s="20"/>
      <x:c r="G12" s="32"/>
      <x:c r="H12" s="44"/>
      <x:c r="I12" s="44"/>
      <x:c r="J12" s="44"/>
      <x:c r="K12" s="44"/>
      <x:c r="L12" s="40" t="str">
        <x:f>IF(AND(O12="READY",ISNUMBER(G12),G12&gt;0),H12/G12*1000,"")</x:f>
      </x:c>
      <x:c r="M12" s="40" t="str">
        <x:f>IF(AND(O12="READY",ISNUMBER(I12)),H12-I12,"")</x:f>
      </x:c>
      <x:c r="N12" s="40" t="str">
        <x:f>IF(AND(O12="READY",ISNUMBER(I12),ISNUMBER(J12),ISNUMBER(K12)),H12-I12-J12*K12,"")</x:f>
      </x:c>
      <x:c r="O12" s="22" t="str">
        <x:f>IF(A12="","",IF(COUNTIF($A$6:$A$69,A12)&gt;1,"INVALID: duplicate ID",IF(OR(ISBLANK(B12),ISBLANK(C12),D12="",E12="",F12="",ISBLANK(H12)),"WAIT: required fields",IF(COUNT(B12:C12,H12)&lt;3,"INVALID: data type",IFERROR(IF(OR(C12&lt;B12,AND(NOT(ISBLANK(G12)),OR(NOT(ISNUMBER(G12)),G12&lt;0)),AND(NOT(ISBLANK(H12)),OR(NOT(ISNUMBER(H12)),H12&lt;0)),AND(NOT(ISBLANK(I12)),OR(NOT(ISNUMBER(I12)),I12&lt;0)),AND(NOT(ISBLANK(J12)),OR(NOT(ISNUMBER(J12)),J12&lt;0)),AND(NOT(ISBLANK(K12)),OR(NOT(ISNUMBER(K12)),K12&lt;0)),NOT(OR(E12="Estimated",E12="Finalized",E12="Paid",E12="Hypothetical"))),"INVALID: value/type","READY"),"INVALID: value/type")))))</x:f>
      </x:c>
      <x:c r="P12" s="20"/>
    </x:row>
    <x:row r="13" ht="23" customHeight="1">
      <x:c r="A13" s="20"/>
      <x:c r="B13" s="42"/>
      <x:c r="C13" s="42"/>
      <x:c r="D13" s="20"/>
      <x:c r="E13" s="20"/>
      <x:c r="F13" s="20"/>
      <x:c r="G13" s="32"/>
      <x:c r="H13" s="44"/>
      <x:c r="I13" s="44"/>
      <x:c r="J13" s="44"/>
      <x:c r="K13" s="44"/>
      <x:c r="L13" s="40" t="str">
        <x:f>IF(AND(O13="READY",ISNUMBER(G13),G13&gt;0),H13/G13*1000,"")</x:f>
      </x:c>
      <x:c r="M13" s="40" t="str">
        <x:f>IF(AND(O13="READY",ISNUMBER(I13)),H13-I13,"")</x:f>
      </x:c>
      <x:c r="N13" s="40" t="str">
        <x:f>IF(AND(O13="READY",ISNUMBER(I13),ISNUMBER(J13),ISNUMBER(K13)),H13-I13-J13*K13,"")</x:f>
      </x:c>
      <x:c r="O13" s="22" t="str">
        <x:f>IF(A13="","",IF(COUNTIF($A$6:$A$69,A13)&gt;1,"INVALID: duplicate ID",IF(OR(ISBLANK(B13),ISBLANK(C13),D13="",E13="",F13="",ISBLANK(H13)),"WAIT: required fields",IF(COUNT(B13:C13,H13)&lt;3,"INVALID: data type",IFERROR(IF(OR(C13&lt;B13,AND(NOT(ISBLANK(G13)),OR(NOT(ISNUMBER(G13)),G13&lt;0)),AND(NOT(ISBLANK(H13)),OR(NOT(ISNUMBER(H13)),H13&lt;0)),AND(NOT(ISBLANK(I13)),OR(NOT(ISNUMBER(I13)),I13&lt;0)),AND(NOT(ISBLANK(J13)),OR(NOT(ISNUMBER(J13)),J13&lt;0)),AND(NOT(ISBLANK(K13)),OR(NOT(ISNUMBER(K13)),K13&lt;0)),NOT(OR(E13="Estimated",E13="Finalized",E13="Paid",E13="Hypothetical"))),"INVALID: value/type","READY"),"INVALID: value/type")))))</x:f>
      </x:c>
      <x:c r="P13" s="20"/>
    </x:row>
    <x:row r="14" ht="23" customHeight="1">
      <x:c r="A14" s="20"/>
      <x:c r="B14" s="42"/>
      <x:c r="C14" s="42"/>
      <x:c r="D14" s="20"/>
      <x:c r="E14" s="20"/>
      <x:c r="F14" s="20"/>
      <x:c r="G14" s="32"/>
      <x:c r="H14" s="44"/>
      <x:c r="I14" s="44"/>
      <x:c r="J14" s="44"/>
      <x:c r="K14" s="44"/>
      <x:c r="L14" s="40" t="str">
        <x:f>IF(AND(O14="READY",ISNUMBER(G14),G14&gt;0),H14/G14*1000,"")</x:f>
      </x:c>
      <x:c r="M14" s="40" t="str">
        <x:f>IF(AND(O14="READY",ISNUMBER(I14)),H14-I14,"")</x:f>
      </x:c>
      <x:c r="N14" s="40" t="str">
        <x:f>IF(AND(O14="READY",ISNUMBER(I14),ISNUMBER(J14),ISNUMBER(K14)),H14-I14-J14*K14,"")</x:f>
      </x:c>
      <x:c r="O14" s="22" t="str">
        <x:f>IF(A14="","",IF(COUNTIF($A$6:$A$69,A14)&gt;1,"INVALID: duplicate ID",IF(OR(ISBLANK(B14),ISBLANK(C14),D14="",E14="",F14="",ISBLANK(H14)),"WAIT: required fields",IF(COUNT(B14:C14,H14)&lt;3,"INVALID: data type",IFERROR(IF(OR(C14&lt;B14,AND(NOT(ISBLANK(G14)),OR(NOT(ISNUMBER(G14)),G14&lt;0)),AND(NOT(ISBLANK(H14)),OR(NOT(ISNUMBER(H14)),H14&lt;0)),AND(NOT(ISBLANK(I14)),OR(NOT(ISNUMBER(I14)),I14&lt;0)),AND(NOT(ISBLANK(J14)),OR(NOT(ISNUMBER(J14)),J14&lt;0)),AND(NOT(ISBLANK(K14)),OR(NOT(ISNUMBER(K14)),K14&lt;0)),NOT(OR(E14="Estimated",E14="Finalized",E14="Paid",E14="Hypothetical"))),"INVALID: value/type","READY"),"INVALID: value/type")))))</x:f>
      </x:c>
      <x:c r="P14" s="20"/>
    </x:row>
    <x:row r="15" ht="23" customHeight="1">
      <x:c r="A15" s="20"/>
      <x:c r="B15" s="42"/>
      <x:c r="C15" s="42"/>
      <x:c r="D15" s="20"/>
      <x:c r="E15" s="20"/>
      <x:c r="F15" s="20"/>
      <x:c r="G15" s="32"/>
      <x:c r="H15" s="44"/>
      <x:c r="I15" s="44"/>
      <x:c r="J15" s="44"/>
      <x:c r="K15" s="44"/>
      <x:c r="L15" s="40" t="str">
        <x:f>IF(AND(O15="READY",ISNUMBER(G15),G15&gt;0),H15/G15*1000,"")</x:f>
      </x:c>
      <x:c r="M15" s="40" t="str">
        <x:f>IF(AND(O15="READY",ISNUMBER(I15)),H15-I15,"")</x:f>
      </x:c>
      <x:c r="N15" s="40" t="str">
        <x:f>IF(AND(O15="READY",ISNUMBER(I15),ISNUMBER(J15),ISNUMBER(K15)),H15-I15-J15*K15,"")</x:f>
      </x:c>
      <x:c r="O15" s="22" t="str">
        <x:f>IF(A15="","",IF(COUNTIF($A$6:$A$69,A15)&gt;1,"INVALID: duplicate ID",IF(OR(ISBLANK(B15),ISBLANK(C15),D15="",E15="",F15="",ISBLANK(H15)),"WAIT: required fields",IF(COUNT(B15:C15,H15)&lt;3,"INVALID: data type",IFERROR(IF(OR(C15&lt;B15,AND(NOT(ISBLANK(G15)),OR(NOT(ISNUMBER(G15)),G15&lt;0)),AND(NOT(ISBLANK(H15)),OR(NOT(ISNUMBER(H15)),H15&lt;0)),AND(NOT(ISBLANK(I15)),OR(NOT(ISNUMBER(I15)),I15&lt;0)),AND(NOT(ISBLANK(J15)),OR(NOT(ISNUMBER(J15)),J15&lt;0)),AND(NOT(ISBLANK(K15)),OR(NOT(ISNUMBER(K15)),K15&lt;0)),NOT(OR(E15="Estimated",E15="Finalized",E15="Paid",E15="Hypothetical"))),"INVALID: value/type","READY"),"INVALID: value/type")))))</x:f>
      </x:c>
      <x:c r="P15" s="20"/>
    </x:row>
    <x:row r="16" ht="23" customHeight="1">
      <x:c r="A16" s="20"/>
      <x:c r="B16" s="42"/>
      <x:c r="C16" s="42"/>
      <x:c r="D16" s="20"/>
      <x:c r="E16" s="20"/>
      <x:c r="F16" s="20"/>
      <x:c r="G16" s="32"/>
      <x:c r="H16" s="44"/>
      <x:c r="I16" s="44"/>
      <x:c r="J16" s="44"/>
      <x:c r="K16" s="44"/>
      <x:c r="L16" s="40" t="str">
        <x:f>IF(AND(O16="READY",ISNUMBER(G16),G16&gt;0),H16/G16*1000,"")</x:f>
      </x:c>
      <x:c r="M16" s="40" t="str">
        <x:f>IF(AND(O16="READY",ISNUMBER(I16)),H16-I16,"")</x:f>
      </x:c>
      <x:c r="N16" s="40" t="str">
        <x:f>IF(AND(O16="READY",ISNUMBER(I16),ISNUMBER(J16),ISNUMBER(K16)),H16-I16-J16*K16,"")</x:f>
      </x:c>
      <x:c r="O16" s="22" t="str">
        <x:f>IF(A16="","",IF(COUNTIF($A$6:$A$69,A16)&gt;1,"INVALID: duplicate ID",IF(OR(ISBLANK(B16),ISBLANK(C16),D16="",E16="",F16="",ISBLANK(H16)),"WAIT: required fields",IF(COUNT(B16:C16,H16)&lt;3,"INVALID: data type",IFERROR(IF(OR(C16&lt;B16,AND(NOT(ISBLANK(G16)),OR(NOT(ISNUMBER(G16)),G16&lt;0)),AND(NOT(ISBLANK(H16)),OR(NOT(ISNUMBER(H16)),H16&lt;0)),AND(NOT(ISBLANK(I16)),OR(NOT(ISNUMBER(I16)),I16&lt;0)),AND(NOT(ISBLANK(J16)),OR(NOT(ISNUMBER(J16)),J16&lt;0)),AND(NOT(ISBLANK(K16)),OR(NOT(ISNUMBER(K16)),K16&lt;0)),NOT(OR(E16="Estimated",E16="Finalized",E16="Paid",E16="Hypothetical"))),"INVALID: value/type","READY"),"INVALID: value/type")))))</x:f>
      </x:c>
      <x:c r="P16" s="20"/>
    </x:row>
    <x:row r="17" ht="23" customHeight="1">
      <x:c r="A17" s="20"/>
      <x:c r="B17" s="42"/>
      <x:c r="C17" s="42"/>
      <x:c r="D17" s="20"/>
      <x:c r="E17" s="20"/>
      <x:c r="F17" s="20"/>
      <x:c r="G17" s="32"/>
      <x:c r="H17" s="44"/>
      <x:c r="I17" s="44"/>
      <x:c r="J17" s="44"/>
      <x:c r="K17" s="44"/>
      <x:c r="L17" s="40" t="str">
        <x:f>IF(AND(O17="READY",ISNUMBER(G17),G17&gt;0),H17/G17*1000,"")</x:f>
      </x:c>
      <x:c r="M17" s="40" t="str">
        <x:f>IF(AND(O17="READY",ISNUMBER(I17)),H17-I17,"")</x:f>
      </x:c>
      <x:c r="N17" s="40" t="str">
        <x:f>IF(AND(O17="READY",ISNUMBER(I17),ISNUMBER(J17),ISNUMBER(K17)),H17-I17-J17*K17,"")</x:f>
      </x:c>
      <x:c r="O17" s="22" t="str">
        <x:f>IF(A17="","",IF(COUNTIF($A$6:$A$69,A17)&gt;1,"INVALID: duplicate ID",IF(OR(ISBLANK(B17),ISBLANK(C17),D17="",E17="",F17="",ISBLANK(H17)),"WAIT: required fields",IF(COUNT(B17:C17,H17)&lt;3,"INVALID: data type",IFERROR(IF(OR(C17&lt;B17,AND(NOT(ISBLANK(G17)),OR(NOT(ISNUMBER(G17)),G17&lt;0)),AND(NOT(ISBLANK(H17)),OR(NOT(ISNUMBER(H17)),H17&lt;0)),AND(NOT(ISBLANK(I17)),OR(NOT(ISNUMBER(I17)),I17&lt;0)),AND(NOT(ISBLANK(J17)),OR(NOT(ISNUMBER(J17)),J17&lt;0)),AND(NOT(ISBLANK(K17)),OR(NOT(ISNUMBER(K17)),K17&lt;0)),NOT(OR(E17="Estimated",E17="Finalized",E17="Paid",E17="Hypothetical"))),"INVALID: value/type","READY"),"INVALID: value/type")))))</x:f>
      </x:c>
      <x:c r="P17" s="20"/>
    </x:row>
    <x:row r="18" ht="23" customHeight="1">
      <x:c r="A18" s="20"/>
      <x:c r="B18" s="42"/>
      <x:c r="C18" s="42"/>
      <x:c r="D18" s="20"/>
      <x:c r="E18" s="20"/>
      <x:c r="F18" s="20"/>
      <x:c r="G18" s="32"/>
      <x:c r="H18" s="44"/>
      <x:c r="I18" s="44"/>
      <x:c r="J18" s="44"/>
      <x:c r="K18" s="44"/>
      <x:c r="L18" s="40" t="str">
        <x:f>IF(AND(O18="READY",ISNUMBER(G18),G18&gt;0),H18/G18*1000,"")</x:f>
      </x:c>
      <x:c r="M18" s="40" t="str">
        <x:f>IF(AND(O18="READY",ISNUMBER(I18)),H18-I18,"")</x:f>
      </x:c>
      <x:c r="N18" s="40" t="str">
        <x:f>IF(AND(O18="READY",ISNUMBER(I18),ISNUMBER(J18),ISNUMBER(K18)),H18-I18-J18*K18,"")</x:f>
      </x:c>
      <x:c r="O18" s="22" t="str">
        <x:f>IF(A18="","",IF(COUNTIF($A$6:$A$69,A18)&gt;1,"INVALID: duplicate ID",IF(OR(ISBLANK(B18),ISBLANK(C18),D18="",E18="",F18="",ISBLANK(H18)),"WAIT: required fields",IF(COUNT(B18:C18,H18)&lt;3,"INVALID: data type",IFERROR(IF(OR(C18&lt;B18,AND(NOT(ISBLANK(G18)),OR(NOT(ISNUMBER(G18)),G18&lt;0)),AND(NOT(ISBLANK(H18)),OR(NOT(ISNUMBER(H18)),H18&lt;0)),AND(NOT(ISBLANK(I18)),OR(NOT(ISNUMBER(I18)),I18&lt;0)),AND(NOT(ISBLANK(J18)),OR(NOT(ISNUMBER(J18)),J18&lt;0)),AND(NOT(ISBLANK(K18)),OR(NOT(ISNUMBER(K18)),K18&lt;0)),NOT(OR(E18="Estimated",E18="Finalized",E18="Paid",E18="Hypothetical"))),"INVALID: value/type","READY"),"INVALID: value/type")))))</x:f>
      </x:c>
      <x:c r="P18" s="20"/>
    </x:row>
    <x:row r="19" ht="23" customHeight="1">
      <x:c r="A19" s="20"/>
      <x:c r="B19" s="42"/>
      <x:c r="C19" s="42"/>
      <x:c r="D19" s="20"/>
      <x:c r="E19" s="20"/>
      <x:c r="F19" s="20"/>
      <x:c r="G19" s="32"/>
      <x:c r="H19" s="44"/>
      <x:c r="I19" s="44"/>
      <x:c r="J19" s="44"/>
      <x:c r="K19" s="44"/>
      <x:c r="L19" s="40" t="str">
        <x:f>IF(AND(O19="READY",ISNUMBER(G19),G19&gt;0),H19/G19*1000,"")</x:f>
      </x:c>
      <x:c r="M19" s="40" t="str">
        <x:f>IF(AND(O19="READY",ISNUMBER(I19)),H19-I19,"")</x:f>
      </x:c>
      <x:c r="N19" s="40" t="str">
        <x:f>IF(AND(O19="READY",ISNUMBER(I19),ISNUMBER(J19),ISNUMBER(K19)),H19-I19-J19*K19,"")</x:f>
      </x:c>
      <x:c r="O19" s="22" t="str">
        <x:f>IF(A19="","",IF(COUNTIF($A$6:$A$69,A19)&gt;1,"INVALID: duplicate ID",IF(OR(ISBLANK(B19),ISBLANK(C19),D19="",E19="",F19="",ISBLANK(H19)),"WAIT: required fields",IF(COUNT(B19:C19,H19)&lt;3,"INVALID: data type",IFERROR(IF(OR(C19&lt;B19,AND(NOT(ISBLANK(G19)),OR(NOT(ISNUMBER(G19)),G19&lt;0)),AND(NOT(ISBLANK(H19)),OR(NOT(ISNUMBER(H19)),H19&lt;0)),AND(NOT(ISBLANK(I19)),OR(NOT(ISNUMBER(I19)),I19&lt;0)),AND(NOT(ISBLANK(J19)),OR(NOT(ISNUMBER(J19)),J19&lt;0)),AND(NOT(ISBLANK(K19)),OR(NOT(ISNUMBER(K19)),K19&lt;0)),NOT(OR(E19="Estimated",E19="Finalized",E19="Paid",E19="Hypothetical"))),"INVALID: value/type","READY"),"INVALID: value/type")))))</x:f>
      </x:c>
      <x:c r="P19" s="20"/>
    </x:row>
    <x:row r="20" ht="23" customHeight="1">
      <x:c r="A20" s="20"/>
      <x:c r="B20" s="42"/>
      <x:c r="C20" s="42"/>
      <x:c r="D20" s="20"/>
      <x:c r="E20" s="20"/>
      <x:c r="F20" s="20"/>
      <x:c r="G20" s="32"/>
      <x:c r="H20" s="44"/>
      <x:c r="I20" s="44"/>
      <x:c r="J20" s="44"/>
      <x:c r="K20" s="44"/>
      <x:c r="L20" s="40" t="str">
        <x:f>IF(AND(O20="READY",ISNUMBER(G20),G20&gt;0),H20/G20*1000,"")</x:f>
      </x:c>
      <x:c r="M20" s="40" t="str">
        <x:f>IF(AND(O20="READY",ISNUMBER(I20)),H20-I20,"")</x:f>
      </x:c>
      <x:c r="N20" s="40" t="str">
        <x:f>IF(AND(O20="READY",ISNUMBER(I20),ISNUMBER(J20),ISNUMBER(K20)),H20-I20-J20*K20,"")</x:f>
      </x:c>
      <x:c r="O20" s="22" t="str">
        <x:f>IF(A20="","",IF(COUNTIF($A$6:$A$69,A20)&gt;1,"INVALID: duplicate ID",IF(OR(ISBLANK(B20),ISBLANK(C20),D20="",E20="",F20="",ISBLANK(H20)),"WAIT: required fields",IF(COUNT(B20:C20,H20)&lt;3,"INVALID: data type",IFERROR(IF(OR(C20&lt;B20,AND(NOT(ISBLANK(G20)),OR(NOT(ISNUMBER(G20)),G20&lt;0)),AND(NOT(ISBLANK(H20)),OR(NOT(ISNUMBER(H20)),H20&lt;0)),AND(NOT(ISBLANK(I20)),OR(NOT(ISNUMBER(I20)),I20&lt;0)),AND(NOT(ISBLANK(J20)),OR(NOT(ISNUMBER(J20)),J20&lt;0)),AND(NOT(ISBLANK(K20)),OR(NOT(ISNUMBER(K20)),K20&lt;0)),NOT(OR(E20="Estimated",E20="Finalized",E20="Paid",E20="Hypothetical"))),"INVALID: value/type","READY"),"INVALID: value/type")))))</x:f>
      </x:c>
      <x:c r="P20" s="20"/>
    </x:row>
    <x:row r="21" ht="23" customHeight="1">
      <x:c r="A21" s="20"/>
      <x:c r="B21" s="42"/>
      <x:c r="C21" s="42"/>
      <x:c r="D21" s="20"/>
      <x:c r="E21" s="20"/>
      <x:c r="F21" s="20"/>
      <x:c r="G21" s="32"/>
      <x:c r="H21" s="44"/>
      <x:c r="I21" s="44"/>
      <x:c r="J21" s="44"/>
      <x:c r="K21" s="44"/>
      <x:c r="L21" s="40" t="str">
        <x:f>IF(AND(O21="READY",ISNUMBER(G21),G21&gt;0),H21/G21*1000,"")</x:f>
      </x:c>
      <x:c r="M21" s="40" t="str">
        <x:f>IF(AND(O21="READY",ISNUMBER(I21)),H21-I21,"")</x:f>
      </x:c>
      <x:c r="N21" s="40" t="str">
        <x:f>IF(AND(O21="READY",ISNUMBER(I21),ISNUMBER(J21),ISNUMBER(K21)),H21-I21-J21*K21,"")</x:f>
      </x:c>
      <x:c r="O21" s="22" t="str">
        <x:f>IF(A21="","",IF(COUNTIF($A$6:$A$69,A21)&gt;1,"INVALID: duplicate ID",IF(OR(ISBLANK(B21),ISBLANK(C21),D21="",E21="",F21="",ISBLANK(H21)),"WAIT: required fields",IF(COUNT(B21:C21,H21)&lt;3,"INVALID: data type",IFERROR(IF(OR(C21&lt;B21,AND(NOT(ISBLANK(G21)),OR(NOT(ISNUMBER(G21)),G21&lt;0)),AND(NOT(ISBLANK(H21)),OR(NOT(ISNUMBER(H21)),H21&lt;0)),AND(NOT(ISBLANK(I21)),OR(NOT(ISNUMBER(I21)),I21&lt;0)),AND(NOT(ISBLANK(J21)),OR(NOT(ISNUMBER(J21)),J21&lt;0)),AND(NOT(ISBLANK(K21)),OR(NOT(ISNUMBER(K21)),K21&lt;0)),NOT(OR(E21="Estimated",E21="Finalized",E21="Paid",E21="Hypothetical"))),"INVALID: value/type","READY"),"INVALID: value/type")))))</x:f>
      </x:c>
      <x:c r="P21" s="20"/>
    </x:row>
    <x:row r="22" ht="23" customHeight="1">
      <x:c r="A22" s="20"/>
      <x:c r="B22" s="42"/>
      <x:c r="C22" s="42"/>
      <x:c r="D22" s="20"/>
      <x:c r="E22" s="20"/>
      <x:c r="F22" s="20"/>
      <x:c r="G22" s="32"/>
      <x:c r="H22" s="44"/>
      <x:c r="I22" s="44"/>
      <x:c r="J22" s="44"/>
      <x:c r="K22" s="44"/>
      <x:c r="L22" s="40" t="str">
        <x:f>IF(AND(O22="READY",ISNUMBER(G22),G22&gt;0),H22/G22*1000,"")</x:f>
      </x:c>
      <x:c r="M22" s="40" t="str">
        <x:f>IF(AND(O22="READY",ISNUMBER(I22)),H22-I22,"")</x:f>
      </x:c>
      <x:c r="N22" s="40" t="str">
        <x:f>IF(AND(O22="READY",ISNUMBER(I22),ISNUMBER(J22),ISNUMBER(K22)),H22-I22-J22*K22,"")</x:f>
      </x:c>
      <x:c r="O22" s="22" t="str">
        <x:f>IF(A22="","",IF(COUNTIF($A$6:$A$69,A22)&gt;1,"INVALID: duplicate ID",IF(OR(ISBLANK(B22),ISBLANK(C22),D22="",E22="",F22="",ISBLANK(H22)),"WAIT: required fields",IF(COUNT(B22:C22,H22)&lt;3,"INVALID: data type",IFERROR(IF(OR(C22&lt;B22,AND(NOT(ISBLANK(G22)),OR(NOT(ISNUMBER(G22)),G22&lt;0)),AND(NOT(ISBLANK(H22)),OR(NOT(ISNUMBER(H22)),H22&lt;0)),AND(NOT(ISBLANK(I22)),OR(NOT(ISNUMBER(I22)),I22&lt;0)),AND(NOT(ISBLANK(J22)),OR(NOT(ISNUMBER(J22)),J22&lt;0)),AND(NOT(ISBLANK(K22)),OR(NOT(ISNUMBER(K22)),K22&lt;0)),NOT(OR(E22="Estimated",E22="Finalized",E22="Paid",E22="Hypothetical"))),"INVALID: value/type","READY"),"INVALID: value/type")))))</x:f>
      </x:c>
      <x:c r="P22" s="20"/>
    </x:row>
    <x:row r="23" ht="23" customHeight="1">
      <x:c r="A23" s="20"/>
      <x:c r="B23" s="42"/>
      <x:c r="C23" s="42"/>
      <x:c r="D23" s="20"/>
      <x:c r="E23" s="20"/>
      <x:c r="F23" s="20"/>
      <x:c r="G23" s="32"/>
      <x:c r="H23" s="44"/>
      <x:c r="I23" s="44"/>
      <x:c r="J23" s="44"/>
      <x:c r="K23" s="44"/>
      <x:c r="L23" s="40" t="str">
        <x:f>IF(AND(O23="READY",ISNUMBER(G23),G23&gt;0),H23/G23*1000,"")</x:f>
      </x:c>
      <x:c r="M23" s="40" t="str">
        <x:f>IF(AND(O23="READY",ISNUMBER(I23)),H23-I23,"")</x:f>
      </x:c>
      <x:c r="N23" s="40" t="str">
        <x:f>IF(AND(O23="READY",ISNUMBER(I23),ISNUMBER(J23),ISNUMBER(K23)),H23-I23-J23*K23,"")</x:f>
      </x:c>
      <x:c r="O23" s="22" t="str">
        <x:f>IF(A23="","",IF(COUNTIF($A$6:$A$69,A23)&gt;1,"INVALID: duplicate ID",IF(OR(ISBLANK(B23),ISBLANK(C23),D23="",E23="",F23="",ISBLANK(H23)),"WAIT: required fields",IF(COUNT(B23:C23,H23)&lt;3,"INVALID: data type",IFERROR(IF(OR(C23&lt;B23,AND(NOT(ISBLANK(G23)),OR(NOT(ISNUMBER(G23)),G23&lt;0)),AND(NOT(ISBLANK(H23)),OR(NOT(ISNUMBER(H23)),H23&lt;0)),AND(NOT(ISBLANK(I23)),OR(NOT(ISNUMBER(I23)),I23&lt;0)),AND(NOT(ISBLANK(J23)),OR(NOT(ISNUMBER(J23)),J23&lt;0)),AND(NOT(ISBLANK(K23)),OR(NOT(ISNUMBER(K23)),K23&lt;0)),NOT(OR(E23="Estimated",E23="Finalized",E23="Paid",E23="Hypothetical"))),"INVALID: value/type","READY"),"INVALID: value/type")))))</x:f>
      </x:c>
      <x:c r="P23" s="20"/>
    </x:row>
    <x:row r="24" ht="23" customHeight="1">
      <x:c r="A24" s="20"/>
      <x:c r="B24" s="42"/>
      <x:c r="C24" s="42"/>
      <x:c r="D24" s="20"/>
      <x:c r="E24" s="20"/>
      <x:c r="F24" s="20"/>
      <x:c r="G24" s="32"/>
      <x:c r="H24" s="44"/>
      <x:c r="I24" s="44"/>
      <x:c r="J24" s="44"/>
      <x:c r="K24" s="44"/>
      <x:c r="L24" s="40" t="str">
        <x:f>IF(AND(O24="READY",ISNUMBER(G24),G24&gt;0),H24/G24*1000,"")</x:f>
      </x:c>
      <x:c r="M24" s="40" t="str">
        <x:f>IF(AND(O24="READY",ISNUMBER(I24)),H24-I24,"")</x:f>
      </x:c>
      <x:c r="N24" s="40" t="str">
        <x:f>IF(AND(O24="READY",ISNUMBER(I24),ISNUMBER(J24),ISNUMBER(K24)),H24-I24-J24*K24,"")</x:f>
      </x:c>
      <x:c r="O24" s="22" t="str">
        <x:f>IF(A24="","",IF(COUNTIF($A$6:$A$69,A24)&gt;1,"INVALID: duplicate ID",IF(OR(ISBLANK(B24),ISBLANK(C24),D24="",E24="",F24="",ISBLANK(H24)),"WAIT: required fields",IF(COUNT(B24:C24,H24)&lt;3,"INVALID: data type",IFERROR(IF(OR(C24&lt;B24,AND(NOT(ISBLANK(G24)),OR(NOT(ISNUMBER(G24)),G24&lt;0)),AND(NOT(ISBLANK(H24)),OR(NOT(ISNUMBER(H24)),H24&lt;0)),AND(NOT(ISBLANK(I24)),OR(NOT(ISNUMBER(I24)),I24&lt;0)),AND(NOT(ISBLANK(J24)),OR(NOT(ISNUMBER(J24)),J24&lt;0)),AND(NOT(ISBLANK(K24)),OR(NOT(ISNUMBER(K24)),K24&lt;0)),NOT(OR(E24="Estimated",E24="Finalized",E24="Paid",E24="Hypothetical"))),"INVALID: value/type","READY"),"INVALID: value/type")))))</x:f>
      </x:c>
      <x:c r="P24" s="20"/>
    </x:row>
    <x:row r="25" ht="23" customHeight="1">
      <x:c r="A25" s="20"/>
      <x:c r="B25" s="42"/>
      <x:c r="C25" s="42"/>
      <x:c r="D25" s="20"/>
      <x:c r="E25" s="20"/>
      <x:c r="F25" s="20"/>
      <x:c r="G25" s="32"/>
      <x:c r="H25" s="44"/>
      <x:c r="I25" s="44"/>
      <x:c r="J25" s="44"/>
      <x:c r="K25" s="44"/>
      <x:c r="L25" s="40" t="str">
        <x:f>IF(AND(O25="READY",ISNUMBER(G25),G25&gt;0),H25/G25*1000,"")</x:f>
      </x:c>
      <x:c r="M25" s="40" t="str">
        <x:f>IF(AND(O25="READY",ISNUMBER(I25)),H25-I25,"")</x:f>
      </x:c>
      <x:c r="N25" s="40" t="str">
        <x:f>IF(AND(O25="READY",ISNUMBER(I25),ISNUMBER(J25),ISNUMBER(K25)),H25-I25-J25*K25,"")</x:f>
      </x:c>
      <x:c r="O25" s="22" t="str">
        <x:f>IF(A25="","",IF(COUNTIF($A$6:$A$69,A25)&gt;1,"INVALID: duplicate ID",IF(OR(ISBLANK(B25),ISBLANK(C25),D25="",E25="",F25="",ISBLANK(H25)),"WAIT: required fields",IF(COUNT(B25:C25,H25)&lt;3,"INVALID: data type",IFERROR(IF(OR(C25&lt;B25,AND(NOT(ISBLANK(G25)),OR(NOT(ISNUMBER(G25)),G25&lt;0)),AND(NOT(ISBLANK(H25)),OR(NOT(ISNUMBER(H25)),H25&lt;0)),AND(NOT(ISBLANK(I25)),OR(NOT(ISNUMBER(I25)),I25&lt;0)),AND(NOT(ISBLANK(J25)),OR(NOT(ISNUMBER(J25)),J25&lt;0)),AND(NOT(ISBLANK(K25)),OR(NOT(ISNUMBER(K25)),K25&lt;0)),NOT(OR(E25="Estimated",E25="Finalized",E25="Paid",E25="Hypothetical"))),"INVALID: value/type","READY"),"INVALID: value/type")))))</x:f>
      </x:c>
      <x:c r="P25" s="20"/>
    </x:row>
    <x:row r="26" ht="23" customHeight="1">
      <x:c r="A26" s="20"/>
      <x:c r="B26" s="42"/>
      <x:c r="C26" s="42"/>
      <x:c r="D26" s="20"/>
      <x:c r="E26" s="20"/>
      <x:c r="F26" s="20"/>
      <x:c r="G26" s="32"/>
      <x:c r="H26" s="44"/>
      <x:c r="I26" s="44"/>
      <x:c r="J26" s="44"/>
      <x:c r="K26" s="44"/>
      <x:c r="L26" s="40" t="str">
        <x:f>IF(AND(O26="READY",ISNUMBER(G26),G26&gt;0),H26/G26*1000,"")</x:f>
      </x:c>
      <x:c r="M26" s="40" t="str">
        <x:f>IF(AND(O26="READY",ISNUMBER(I26)),H26-I26,"")</x:f>
      </x:c>
      <x:c r="N26" s="40" t="str">
        <x:f>IF(AND(O26="READY",ISNUMBER(I26),ISNUMBER(J26),ISNUMBER(K26)),H26-I26-J26*K26,"")</x:f>
      </x:c>
      <x:c r="O26" s="22" t="str">
        <x:f>IF(A26="","",IF(COUNTIF($A$6:$A$69,A26)&gt;1,"INVALID: duplicate ID",IF(OR(ISBLANK(B26),ISBLANK(C26),D26="",E26="",F26="",ISBLANK(H26)),"WAIT: required fields",IF(COUNT(B26:C26,H26)&lt;3,"INVALID: data type",IFERROR(IF(OR(C26&lt;B26,AND(NOT(ISBLANK(G26)),OR(NOT(ISNUMBER(G26)),G26&lt;0)),AND(NOT(ISBLANK(H26)),OR(NOT(ISNUMBER(H26)),H26&lt;0)),AND(NOT(ISBLANK(I26)),OR(NOT(ISNUMBER(I26)),I26&lt;0)),AND(NOT(ISBLANK(J26)),OR(NOT(ISNUMBER(J26)),J26&lt;0)),AND(NOT(ISBLANK(K26)),OR(NOT(ISNUMBER(K26)),K26&lt;0)),NOT(OR(E26="Estimated",E26="Finalized",E26="Paid",E26="Hypothetical"))),"INVALID: value/type","READY"),"INVALID: value/type")))))</x:f>
      </x:c>
      <x:c r="P26" s="20"/>
    </x:row>
    <x:row r="27" ht="23" customHeight="1">
      <x:c r="A27" s="20"/>
      <x:c r="B27" s="42"/>
      <x:c r="C27" s="42"/>
      <x:c r="D27" s="20"/>
      <x:c r="E27" s="20"/>
      <x:c r="F27" s="20"/>
      <x:c r="G27" s="32"/>
      <x:c r="H27" s="44"/>
      <x:c r="I27" s="44"/>
      <x:c r="J27" s="44"/>
      <x:c r="K27" s="44"/>
      <x:c r="L27" s="40" t="str">
        <x:f>IF(AND(O27="READY",ISNUMBER(G27),G27&gt;0),H27/G27*1000,"")</x:f>
      </x:c>
      <x:c r="M27" s="40" t="str">
        <x:f>IF(AND(O27="READY",ISNUMBER(I27)),H27-I27,"")</x:f>
      </x:c>
      <x:c r="N27" s="40" t="str">
        <x:f>IF(AND(O27="READY",ISNUMBER(I27),ISNUMBER(J27),ISNUMBER(K27)),H27-I27-J27*K27,"")</x:f>
      </x:c>
      <x:c r="O27" s="22" t="str">
        <x:f>IF(A27="","",IF(COUNTIF($A$6:$A$69,A27)&gt;1,"INVALID: duplicate ID",IF(OR(ISBLANK(B27),ISBLANK(C27),D27="",E27="",F27="",ISBLANK(H27)),"WAIT: required fields",IF(COUNT(B27:C27,H27)&lt;3,"INVALID: data type",IFERROR(IF(OR(C27&lt;B27,AND(NOT(ISBLANK(G27)),OR(NOT(ISNUMBER(G27)),G27&lt;0)),AND(NOT(ISBLANK(H27)),OR(NOT(ISNUMBER(H27)),H27&lt;0)),AND(NOT(ISBLANK(I27)),OR(NOT(ISNUMBER(I27)),I27&lt;0)),AND(NOT(ISBLANK(J27)),OR(NOT(ISNUMBER(J27)),J27&lt;0)),AND(NOT(ISBLANK(K27)),OR(NOT(ISNUMBER(K27)),K27&lt;0)),NOT(OR(E27="Estimated",E27="Finalized",E27="Paid",E27="Hypothetical"))),"INVALID: value/type","READY"),"INVALID: value/type")))))</x:f>
      </x:c>
      <x:c r="P27" s="20"/>
    </x:row>
    <x:row r="28" ht="23" customHeight="1">
      <x:c r="A28" s="20"/>
      <x:c r="B28" s="42"/>
      <x:c r="C28" s="42"/>
      <x:c r="D28" s="20"/>
      <x:c r="E28" s="20"/>
      <x:c r="F28" s="20"/>
      <x:c r="G28" s="32"/>
      <x:c r="H28" s="44"/>
      <x:c r="I28" s="44"/>
      <x:c r="J28" s="44"/>
      <x:c r="K28" s="44"/>
      <x:c r="L28" s="40" t="str">
        <x:f>IF(AND(O28="READY",ISNUMBER(G28),G28&gt;0),H28/G28*1000,"")</x:f>
      </x:c>
      <x:c r="M28" s="40" t="str">
        <x:f>IF(AND(O28="READY",ISNUMBER(I28)),H28-I28,"")</x:f>
      </x:c>
      <x:c r="N28" s="40" t="str">
        <x:f>IF(AND(O28="READY",ISNUMBER(I28),ISNUMBER(J28),ISNUMBER(K28)),H28-I28-J28*K28,"")</x:f>
      </x:c>
      <x:c r="O28" s="22" t="str">
        <x:f>IF(A28="","",IF(COUNTIF($A$6:$A$69,A28)&gt;1,"INVALID: duplicate ID",IF(OR(ISBLANK(B28),ISBLANK(C28),D28="",E28="",F28="",ISBLANK(H28)),"WAIT: required fields",IF(COUNT(B28:C28,H28)&lt;3,"INVALID: data type",IFERROR(IF(OR(C28&lt;B28,AND(NOT(ISBLANK(G28)),OR(NOT(ISNUMBER(G28)),G28&lt;0)),AND(NOT(ISBLANK(H28)),OR(NOT(ISNUMBER(H28)),H28&lt;0)),AND(NOT(ISBLANK(I28)),OR(NOT(ISNUMBER(I28)),I28&lt;0)),AND(NOT(ISBLANK(J28)),OR(NOT(ISNUMBER(J28)),J28&lt;0)),AND(NOT(ISBLANK(K28)),OR(NOT(ISNUMBER(K28)),K28&lt;0)),NOT(OR(E28="Estimated",E28="Finalized",E28="Paid",E28="Hypothetical"))),"INVALID: value/type","READY"),"INVALID: value/type")))))</x:f>
      </x:c>
      <x:c r="P28" s="20"/>
    </x:row>
    <x:row r="29" ht="23" customHeight="1">
      <x:c r="A29" s="20"/>
      <x:c r="B29" s="42"/>
      <x:c r="C29" s="42"/>
      <x:c r="D29" s="20"/>
      <x:c r="E29" s="20"/>
      <x:c r="F29" s="20"/>
      <x:c r="G29" s="32"/>
      <x:c r="H29" s="44"/>
      <x:c r="I29" s="44"/>
      <x:c r="J29" s="44"/>
      <x:c r="K29" s="44"/>
      <x:c r="L29" s="40" t="str">
        <x:f>IF(AND(O29="READY",ISNUMBER(G29),G29&gt;0),H29/G29*1000,"")</x:f>
      </x:c>
      <x:c r="M29" s="40" t="str">
        <x:f>IF(AND(O29="READY",ISNUMBER(I29)),H29-I29,"")</x:f>
      </x:c>
      <x:c r="N29" s="40" t="str">
        <x:f>IF(AND(O29="READY",ISNUMBER(I29),ISNUMBER(J29),ISNUMBER(K29)),H29-I29-J29*K29,"")</x:f>
      </x:c>
      <x:c r="O29" s="22" t="str">
        <x:f>IF(A29="","",IF(COUNTIF($A$6:$A$69,A29)&gt;1,"INVALID: duplicate ID",IF(OR(ISBLANK(B29),ISBLANK(C29),D29="",E29="",F29="",ISBLANK(H29)),"WAIT: required fields",IF(COUNT(B29:C29,H29)&lt;3,"INVALID: data type",IFERROR(IF(OR(C29&lt;B29,AND(NOT(ISBLANK(G29)),OR(NOT(ISNUMBER(G29)),G29&lt;0)),AND(NOT(ISBLANK(H29)),OR(NOT(ISNUMBER(H29)),H29&lt;0)),AND(NOT(ISBLANK(I29)),OR(NOT(ISNUMBER(I29)),I29&lt;0)),AND(NOT(ISBLANK(J29)),OR(NOT(ISNUMBER(J29)),J29&lt;0)),AND(NOT(ISBLANK(K29)),OR(NOT(ISNUMBER(K29)),K29&lt;0)),NOT(OR(E29="Estimated",E29="Finalized",E29="Paid",E29="Hypothetical"))),"INVALID: value/type","READY"),"INVALID: value/type")))))</x:f>
      </x:c>
      <x:c r="P29" s="20"/>
    </x:row>
    <x:row r="30" ht="23" customHeight="1">
      <x:c r="A30" s="20"/>
      <x:c r="B30" s="42"/>
      <x:c r="C30" s="42"/>
      <x:c r="D30" s="20"/>
      <x:c r="E30" s="20"/>
      <x:c r="F30" s="20"/>
      <x:c r="G30" s="32"/>
      <x:c r="H30" s="44"/>
      <x:c r="I30" s="44"/>
      <x:c r="J30" s="44"/>
      <x:c r="K30" s="44"/>
      <x:c r="L30" s="40" t="str">
        <x:f>IF(AND(O30="READY",ISNUMBER(G30),G30&gt;0),H30/G30*1000,"")</x:f>
      </x:c>
      <x:c r="M30" s="40" t="str">
        <x:f>IF(AND(O30="READY",ISNUMBER(I30)),H30-I30,"")</x:f>
      </x:c>
      <x:c r="N30" s="40" t="str">
        <x:f>IF(AND(O30="READY",ISNUMBER(I30),ISNUMBER(J30),ISNUMBER(K30)),H30-I30-J30*K30,"")</x:f>
      </x:c>
      <x:c r="O30" s="22" t="str">
        <x:f>IF(A30="","",IF(COUNTIF($A$6:$A$69,A30)&gt;1,"INVALID: duplicate ID",IF(OR(ISBLANK(B30),ISBLANK(C30),D30="",E30="",F30="",ISBLANK(H30)),"WAIT: required fields",IF(COUNT(B30:C30,H30)&lt;3,"INVALID: data type",IFERROR(IF(OR(C30&lt;B30,AND(NOT(ISBLANK(G30)),OR(NOT(ISNUMBER(G30)),G30&lt;0)),AND(NOT(ISBLANK(H30)),OR(NOT(ISNUMBER(H30)),H30&lt;0)),AND(NOT(ISBLANK(I30)),OR(NOT(ISNUMBER(I30)),I30&lt;0)),AND(NOT(ISBLANK(J30)),OR(NOT(ISNUMBER(J30)),J30&lt;0)),AND(NOT(ISBLANK(K30)),OR(NOT(ISNUMBER(K30)),K30&lt;0)),NOT(OR(E30="Estimated",E30="Finalized",E30="Paid",E30="Hypothetical"))),"INVALID: value/type","READY"),"INVALID: value/type")))))</x:f>
      </x:c>
      <x:c r="P30" s="20"/>
    </x:row>
    <x:row r="31" ht="23" customHeight="1">
      <x:c r="A31" s="20"/>
      <x:c r="B31" s="42"/>
      <x:c r="C31" s="42"/>
      <x:c r="D31" s="20"/>
      <x:c r="E31" s="20"/>
      <x:c r="F31" s="20"/>
      <x:c r="G31" s="32"/>
      <x:c r="H31" s="44"/>
      <x:c r="I31" s="44"/>
      <x:c r="J31" s="44"/>
      <x:c r="K31" s="44"/>
      <x:c r="L31" s="40" t="str">
        <x:f>IF(AND(O31="READY",ISNUMBER(G31),G31&gt;0),H31/G31*1000,"")</x:f>
      </x:c>
      <x:c r="M31" s="40" t="str">
        <x:f>IF(AND(O31="READY",ISNUMBER(I31)),H31-I31,"")</x:f>
      </x:c>
      <x:c r="N31" s="40" t="str">
        <x:f>IF(AND(O31="READY",ISNUMBER(I31),ISNUMBER(J31),ISNUMBER(K31)),H31-I31-J31*K31,"")</x:f>
      </x:c>
      <x:c r="O31" s="22" t="str">
        <x:f>IF(A31="","",IF(COUNTIF($A$6:$A$69,A31)&gt;1,"INVALID: duplicate ID",IF(OR(ISBLANK(B31),ISBLANK(C31),D31="",E31="",F31="",ISBLANK(H31)),"WAIT: required fields",IF(COUNT(B31:C31,H31)&lt;3,"INVALID: data type",IFERROR(IF(OR(C31&lt;B31,AND(NOT(ISBLANK(G31)),OR(NOT(ISNUMBER(G31)),G31&lt;0)),AND(NOT(ISBLANK(H31)),OR(NOT(ISNUMBER(H31)),H31&lt;0)),AND(NOT(ISBLANK(I31)),OR(NOT(ISNUMBER(I31)),I31&lt;0)),AND(NOT(ISBLANK(J31)),OR(NOT(ISNUMBER(J31)),J31&lt;0)),AND(NOT(ISBLANK(K31)),OR(NOT(ISNUMBER(K31)),K31&lt;0)),NOT(OR(E31="Estimated",E31="Finalized",E31="Paid",E31="Hypothetical"))),"INVALID: value/type","READY"),"INVALID: value/type")))))</x:f>
      </x:c>
      <x:c r="P31" s="20"/>
    </x:row>
    <x:row r="32" ht="23" customHeight="1">
      <x:c r="A32" s="20"/>
      <x:c r="B32" s="42"/>
      <x:c r="C32" s="42"/>
      <x:c r="D32" s="20"/>
      <x:c r="E32" s="20"/>
      <x:c r="F32" s="20"/>
      <x:c r="G32" s="32"/>
      <x:c r="H32" s="44"/>
      <x:c r="I32" s="44"/>
      <x:c r="J32" s="44"/>
      <x:c r="K32" s="44"/>
      <x:c r="L32" s="40" t="str">
        <x:f>IF(AND(O32="READY",ISNUMBER(G32),G32&gt;0),H32/G32*1000,"")</x:f>
      </x:c>
      <x:c r="M32" s="40" t="str">
        <x:f>IF(AND(O32="READY",ISNUMBER(I32)),H32-I32,"")</x:f>
      </x:c>
      <x:c r="N32" s="40" t="str">
        <x:f>IF(AND(O32="READY",ISNUMBER(I32),ISNUMBER(J32),ISNUMBER(K32)),H32-I32-J32*K32,"")</x:f>
      </x:c>
      <x:c r="O32" s="22" t="str">
        <x:f>IF(A32="","",IF(COUNTIF($A$6:$A$69,A32)&gt;1,"INVALID: duplicate ID",IF(OR(ISBLANK(B32),ISBLANK(C32),D32="",E32="",F32="",ISBLANK(H32)),"WAIT: required fields",IF(COUNT(B32:C32,H32)&lt;3,"INVALID: data type",IFERROR(IF(OR(C32&lt;B32,AND(NOT(ISBLANK(G32)),OR(NOT(ISNUMBER(G32)),G32&lt;0)),AND(NOT(ISBLANK(H32)),OR(NOT(ISNUMBER(H32)),H32&lt;0)),AND(NOT(ISBLANK(I32)),OR(NOT(ISNUMBER(I32)),I32&lt;0)),AND(NOT(ISBLANK(J32)),OR(NOT(ISNUMBER(J32)),J32&lt;0)),AND(NOT(ISBLANK(K32)),OR(NOT(ISNUMBER(K32)),K32&lt;0)),NOT(OR(E32="Estimated",E32="Finalized",E32="Paid",E32="Hypothetical"))),"INVALID: value/type","READY"),"INVALID: value/type")))))</x:f>
      </x:c>
      <x:c r="P32" s="20"/>
    </x:row>
    <x:row r="33" ht="23" customHeight="1">
      <x:c r="A33" s="20"/>
      <x:c r="B33" s="42"/>
      <x:c r="C33" s="42"/>
      <x:c r="D33" s="20"/>
      <x:c r="E33" s="20"/>
      <x:c r="F33" s="20"/>
      <x:c r="G33" s="32"/>
      <x:c r="H33" s="44"/>
      <x:c r="I33" s="44"/>
      <x:c r="J33" s="44"/>
      <x:c r="K33" s="44"/>
      <x:c r="L33" s="40" t="str">
        <x:f>IF(AND(O33="READY",ISNUMBER(G33),G33&gt;0),H33/G33*1000,"")</x:f>
      </x:c>
      <x:c r="M33" s="40" t="str">
        <x:f>IF(AND(O33="READY",ISNUMBER(I33)),H33-I33,"")</x:f>
      </x:c>
      <x:c r="N33" s="40" t="str">
        <x:f>IF(AND(O33="READY",ISNUMBER(I33),ISNUMBER(J33),ISNUMBER(K33)),H33-I33-J33*K33,"")</x:f>
      </x:c>
      <x:c r="O33" s="22" t="str">
        <x:f>IF(A33="","",IF(COUNTIF($A$6:$A$69,A33)&gt;1,"INVALID: duplicate ID",IF(OR(ISBLANK(B33),ISBLANK(C33),D33="",E33="",F33="",ISBLANK(H33)),"WAIT: required fields",IF(COUNT(B33:C33,H33)&lt;3,"INVALID: data type",IFERROR(IF(OR(C33&lt;B33,AND(NOT(ISBLANK(G33)),OR(NOT(ISNUMBER(G33)),G33&lt;0)),AND(NOT(ISBLANK(H33)),OR(NOT(ISNUMBER(H33)),H33&lt;0)),AND(NOT(ISBLANK(I33)),OR(NOT(ISNUMBER(I33)),I33&lt;0)),AND(NOT(ISBLANK(J33)),OR(NOT(ISNUMBER(J33)),J33&lt;0)),AND(NOT(ISBLANK(K33)),OR(NOT(ISNUMBER(K33)),K33&lt;0)),NOT(OR(E33="Estimated",E33="Finalized",E33="Paid",E33="Hypothetical"))),"INVALID: value/type","READY"),"INVALID: value/type")))))</x:f>
      </x:c>
      <x:c r="P33" s="20"/>
    </x:row>
    <x:row r="34" ht="23" customHeight="1">
      <x:c r="A34" s="20"/>
      <x:c r="B34" s="42"/>
      <x:c r="C34" s="42"/>
      <x:c r="D34" s="20"/>
      <x:c r="E34" s="20"/>
      <x:c r="F34" s="20"/>
      <x:c r="G34" s="32"/>
      <x:c r="H34" s="44"/>
      <x:c r="I34" s="44"/>
      <x:c r="J34" s="44"/>
      <x:c r="K34" s="44"/>
      <x:c r="L34" s="40" t="str">
        <x:f>IF(AND(O34="READY",ISNUMBER(G34),G34&gt;0),H34/G34*1000,"")</x:f>
      </x:c>
      <x:c r="M34" s="40" t="str">
        <x:f>IF(AND(O34="READY",ISNUMBER(I34)),H34-I34,"")</x:f>
      </x:c>
      <x:c r="N34" s="40" t="str">
        <x:f>IF(AND(O34="READY",ISNUMBER(I34),ISNUMBER(J34),ISNUMBER(K34)),H34-I34-J34*K34,"")</x:f>
      </x:c>
      <x:c r="O34" s="22" t="str">
        <x:f>IF(A34="","",IF(COUNTIF($A$6:$A$69,A34)&gt;1,"INVALID: duplicate ID",IF(OR(ISBLANK(B34),ISBLANK(C34),D34="",E34="",F34="",ISBLANK(H34)),"WAIT: required fields",IF(COUNT(B34:C34,H34)&lt;3,"INVALID: data type",IFERROR(IF(OR(C34&lt;B34,AND(NOT(ISBLANK(G34)),OR(NOT(ISNUMBER(G34)),G34&lt;0)),AND(NOT(ISBLANK(H34)),OR(NOT(ISNUMBER(H34)),H34&lt;0)),AND(NOT(ISBLANK(I34)),OR(NOT(ISNUMBER(I34)),I34&lt;0)),AND(NOT(ISBLANK(J34)),OR(NOT(ISNUMBER(J34)),J34&lt;0)),AND(NOT(ISBLANK(K34)),OR(NOT(ISNUMBER(K34)),K34&lt;0)),NOT(OR(E34="Estimated",E34="Finalized",E34="Paid",E34="Hypothetical"))),"INVALID: value/type","READY"),"INVALID: value/type")))))</x:f>
      </x:c>
      <x:c r="P34" s="20"/>
    </x:row>
    <x:row r="35" ht="23" customHeight="1">
      <x:c r="A35" s="20"/>
      <x:c r="B35" s="42"/>
      <x:c r="C35" s="42"/>
      <x:c r="D35" s="20"/>
      <x:c r="E35" s="20"/>
      <x:c r="F35" s="20"/>
      <x:c r="G35" s="32"/>
      <x:c r="H35" s="44"/>
      <x:c r="I35" s="44"/>
      <x:c r="J35" s="44"/>
      <x:c r="K35" s="44"/>
      <x:c r="L35" s="40" t="str">
        <x:f>IF(AND(O35="READY",ISNUMBER(G35),G35&gt;0),H35/G35*1000,"")</x:f>
      </x:c>
      <x:c r="M35" s="40" t="str">
        <x:f>IF(AND(O35="READY",ISNUMBER(I35)),H35-I35,"")</x:f>
      </x:c>
      <x:c r="N35" s="40" t="str">
        <x:f>IF(AND(O35="READY",ISNUMBER(I35),ISNUMBER(J35),ISNUMBER(K35)),H35-I35-J35*K35,"")</x:f>
      </x:c>
      <x:c r="O35" s="22" t="str">
        <x:f>IF(A35="","",IF(COUNTIF($A$6:$A$69,A35)&gt;1,"INVALID: duplicate ID",IF(OR(ISBLANK(B35),ISBLANK(C35),D35="",E35="",F35="",ISBLANK(H35)),"WAIT: required fields",IF(COUNT(B35:C35,H35)&lt;3,"INVALID: data type",IFERROR(IF(OR(C35&lt;B35,AND(NOT(ISBLANK(G35)),OR(NOT(ISNUMBER(G35)),G35&lt;0)),AND(NOT(ISBLANK(H35)),OR(NOT(ISNUMBER(H35)),H35&lt;0)),AND(NOT(ISBLANK(I35)),OR(NOT(ISNUMBER(I35)),I35&lt;0)),AND(NOT(ISBLANK(J35)),OR(NOT(ISNUMBER(J35)),J35&lt;0)),AND(NOT(ISBLANK(K35)),OR(NOT(ISNUMBER(K35)),K35&lt;0)),NOT(OR(E35="Estimated",E35="Finalized",E35="Paid",E35="Hypothetical"))),"INVALID: value/type","READY"),"INVALID: value/type")))))</x:f>
      </x:c>
      <x:c r="P35" s="20"/>
    </x:row>
    <x:row r="36" ht="23" customHeight="1">
      <x:c r="A36" s="20"/>
      <x:c r="B36" s="42"/>
      <x:c r="C36" s="42"/>
      <x:c r="D36" s="20"/>
      <x:c r="E36" s="20"/>
      <x:c r="F36" s="20"/>
      <x:c r="G36" s="32"/>
      <x:c r="H36" s="44"/>
      <x:c r="I36" s="44"/>
      <x:c r="J36" s="44"/>
      <x:c r="K36" s="44"/>
      <x:c r="L36" s="40" t="str">
        <x:f>IF(AND(O36="READY",ISNUMBER(G36),G36&gt;0),H36/G36*1000,"")</x:f>
      </x:c>
      <x:c r="M36" s="40" t="str">
        <x:f>IF(AND(O36="READY",ISNUMBER(I36)),H36-I36,"")</x:f>
      </x:c>
      <x:c r="N36" s="40" t="str">
        <x:f>IF(AND(O36="READY",ISNUMBER(I36),ISNUMBER(J36),ISNUMBER(K36)),H36-I36-J36*K36,"")</x:f>
      </x:c>
      <x:c r="O36" s="22" t="str">
        <x:f>IF(A36="","",IF(COUNTIF($A$6:$A$69,A36)&gt;1,"INVALID: duplicate ID",IF(OR(ISBLANK(B36),ISBLANK(C36),D36="",E36="",F36="",ISBLANK(H36)),"WAIT: required fields",IF(COUNT(B36:C36,H36)&lt;3,"INVALID: data type",IFERROR(IF(OR(C36&lt;B36,AND(NOT(ISBLANK(G36)),OR(NOT(ISNUMBER(G36)),G36&lt;0)),AND(NOT(ISBLANK(H36)),OR(NOT(ISNUMBER(H36)),H36&lt;0)),AND(NOT(ISBLANK(I36)),OR(NOT(ISNUMBER(I36)),I36&lt;0)),AND(NOT(ISBLANK(J36)),OR(NOT(ISNUMBER(J36)),J36&lt;0)),AND(NOT(ISBLANK(K36)),OR(NOT(ISNUMBER(K36)),K36&lt;0)),NOT(OR(E36="Estimated",E36="Finalized",E36="Paid",E36="Hypothetical"))),"INVALID: value/type","READY"),"INVALID: value/type")))))</x:f>
      </x:c>
      <x:c r="P36" s="20"/>
    </x:row>
    <x:row r="37" ht="23" customHeight="1">
      <x:c r="A37" s="20"/>
      <x:c r="B37" s="42"/>
      <x:c r="C37" s="42"/>
      <x:c r="D37" s="20"/>
      <x:c r="E37" s="20"/>
      <x:c r="F37" s="20"/>
      <x:c r="G37" s="32"/>
      <x:c r="H37" s="44"/>
      <x:c r="I37" s="44"/>
      <x:c r="J37" s="44"/>
      <x:c r="K37" s="44"/>
      <x:c r="L37" s="40" t="str">
        <x:f>IF(AND(O37="READY",ISNUMBER(G37),G37&gt;0),H37/G37*1000,"")</x:f>
      </x:c>
      <x:c r="M37" s="40" t="str">
        <x:f>IF(AND(O37="READY",ISNUMBER(I37)),H37-I37,"")</x:f>
      </x:c>
      <x:c r="N37" s="40" t="str">
        <x:f>IF(AND(O37="READY",ISNUMBER(I37),ISNUMBER(J37),ISNUMBER(K37)),H37-I37-J37*K37,"")</x:f>
      </x:c>
      <x:c r="O37" s="22" t="str">
        <x:f>IF(A37="","",IF(COUNTIF($A$6:$A$69,A37)&gt;1,"INVALID: duplicate ID",IF(OR(ISBLANK(B37),ISBLANK(C37),D37="",E37="",F37="",ISBLANK(H37)),"WAIT: required fields",IF(COUNT(B37:C37,H37)&lt;3,"INVALID: data type",IFERROR(IF(OR(C37&lt;B37,AND(NOT(ISBLANK(G37)),OR(NOT(ISNUMBER(G37)),G37&lt;0)),AND(NOT(ISBLANK(H37)),OR(NOT(ISNUMBER(H37)),H37&lt;0)),AND(NOT(ISBLANK(I37)),OR(NOT(ISNUMBER(I37)),I37&lt;0)),AND(NOT(ISBLANK(J37)),OR(NOT(ISNUMBER(J37)),J37&lt;0)),AND(NOT(ISBLANK(K37)),OR(NOT(ISNUMBER(K37)),K37&lt;0)),NOT(OR(E37="Estimated",E37="Finalized",E37="Paid",E37="Hypothetical"))),"INVALID: value/type","READY"),"INVALID: value/type")))))</x:f>
      </x:c>
      <x:c r="P37" s="20"/>
    </x:row>
    <x:row r="38" ht="23" customHeight="1">
      <x:c r="A38" s="20"/>
      <x:c r="B38" s="42"/>
      <x:c r="C38" s="42"/>
      <x:c r="D38" s="20"/>
      <x:c r="E38" s="20"/>
      <x:c r="F38" s="20"/>
      <x:c r="G38" s="32"/>
      <x:c r="H38" s="44"/>
      <x:c r="I38" s="44"/>
      <x:c r="J38" s="44"/>
      <x:c r="K38" s="44"/>
      <x:c r="L38" s="40" t="str">
        <x:f>IF(AND(O38="READY",ISNUMBER(G38),G38&gt;0),H38/G38*1000,"")</x:f>
      </x:c>
      <x:c r="M38" s="40" t="str">
        <x:f>IF(AND(O38="READY",ISNUMBER(I38)),H38-I38,"")</x:f>
      </x:c>
      <x:c r="N38" s="40" t="str">
        <x:f>IF(AND(O38="READY",ISNUMBER(I38),ISNUMBER(J38),ISNUMBER(K38)),H38-I38-J38*K38,"")</x:f>
      </x:c>
      <x:c r="O38" s="22" t="str">
        <x:f>IF(A38="","",IF(COUNTIF($A$6:$A$69,A38)&gt;1,"INVALID: duplicate ID",IF(OR(ISBLANK(B38),ISBLANK(C38),D38="",E38="",F38="",ISBLANK(H38)),"WAIT: required fields",IF(COUNT(B38:C38,H38)&lt;3,"INVALID: data type",IFERROR(IF(OR(C38&lt;B38,AND(NOT(ISBLANK(G38)),OR(NOT(ISNUMBER(G38)),G38&lt;0)),AND(NOT(ISBLANK(H38)),OR(NOT(ISNUMBER(H38)),H38&lt;0)),AND(NOT(ISBLANK(I38)),OR(NOT(ISNUMBER(I38)),I38&lt;0)),AND(NOT(ISBLANK(J38)),OR(NOT(ISNUMBER(J38)),J38&lt;0)),AND(NOT(ISBLANK(K38)),OR(NOT(ISNUMBER(K38)),K38&lt;0)),NOT(OR(E38="Estimated",E38="Finalized",E38="Paid",E38="Hypothetical"))),"INVALID: value/type","READY"),"INVALID: value/type")))))</x:f>
      </x:c>
      <x:c r="P38" s="20"/>
    </x:row>
    <x:row r="39" ht="23" customHeight="1">
      <x:c r="A39" s="20"/>
      <x:c r="B39" s="42"/>
      <x:c r="C39" s="42"/>
      <x:c r="D39" s="20"/>
      <x:c r="E39" s="20"/>
      <x:c r="F39" s="20"/>
      <x:c r="G39" s="32"/>
      <x:c r="H39" s="44"/>
      <x:c r="I39" s="44"/>
      <x:c r="J39" s="44"/>
      <x:c r="K39" s="44"/>
      <x:c r="L39" s="40" t="str">
        <x:f>IF(AND(O39="READY",ISNUMBER(G39),G39&gt;0),H39/G39*1000,"")</x:f>
      </x:c>
      <x:c r="M39" s="40" t="str">
        <x:f>IF(AND(O39="READY",ISNUMBER(I39)),H39-I39,"")</x:f>
      </x:c>
      <x:c r="N39" s="40" t="str">
        <x:f>IF(AND(O39="READY",ISNUMBER(I39),ISNUMBER(J39),ISNUMBER(K39)),H39-I39-J39*K39,"")</x:f>
      </x:c>
      <x:c r="O39" s="22" t="str">
        <x:f>IF(A39="","",IF(COUNTIF($A$6:$A$69,A39)&gt;1,"INVALID: duplicate ID",IF(OR(ISBLANK(B39),ISBLANK(C39),D39="",E39="",F39="",ISBLANK(H39)),"WAIT: required fields",IF(COUNT(B39:C39,H39)&lt;3,"INVALID: data type",IFERROR(IF(OR(C39&lt;B39,AND(NOT(ISBLANK(G39)),OR(NOT(ISNUMBER(G39)),G39&lt;0)),AND(NOT(ISBLANK(H39)),OR(NOT(ISNUMBER(H39)),H39&lt;0)),AND(NOT(ISBLANK(I39)),OR(NOT(ISNUMBER(I39)),I39&lt;0)),AND(NOT(ISBLANK(J39)),OR(NOT(ISNUMBER(J39)),J39&lt;0)),AND(NOT(ISBLANK(K39)),OR(NOT(ISNUMBER(K39)),K39&lt;0)),NOT(OR(E39="Estimated",E39="Finalized",E39="Paid",E39="Hypothetical"))),"INVALID: value/type","READY"),"INVALID: value/type")))))</x:f>
      </x:c>
      <x:c r="P39" s="20"/>
    </x:row>
    <x:row r="40" ht="23" customHeight="1">
      <x:c r="A40" s="20"/>
      <x:c r="B40" s="42"/>
      <x:c r="C40" s="42"/>
      <x:c r="D40" s="20"/>
      <x:c r="E40" s="20"/>
      <x:c r="F40" s="20"/>
      <x:c r="G40" s="32"/>
      <x:c r="H40" s="44"/>
      <x:c r="I40" s="44"/>
      <x:c r="J40" s="44"/>
      <x:c r="K40" s="44"/>
      <x:c r="L40" s="40" t="str">
        <x:f>IF(AND(O40="READY",ISNUMBER(G40),G40&gt;0),H40/G40*1000,"")</x:f>
      </x:c>
      <x:c r="M40" s="40" t="str">
        <x:f>IF(AND(O40="READY",ISNUMBER(I40)),H40-I40,"")</x:f>
      </x:c>
      <x:c r="N40" s="40" t="str">
        <x:f>IF(AND(O40="READY",ISNUMBER(I40),ISNUMBER(J40),ISNUMBER(K40)),H40-I40-J40*K40,"")</x:f>
      </x:c>
      <x:c r="O40" s="22" t="str">
        <x:f>IF(A40="","",IF(COUNTIF($A$6:$A$69,A40)&gt;1,"INVALID: duplicate ID",IF(OR(ISBLANK(B40),ISBLANK(C40),D40="",E40="",F40="",ISBLANK(H40)),"WAIT: required fields",IF(COUNT(B40:C40,H40)&lt;3,"INVALID: data type",IFERROR(IF(OR(C40&lt;B40,AND(NOT(ISBLANK(G40)),OR(NOT(ISNUMBER(G40)),G40&lt;0)),AND(NOT(ISBLANK(H40)),OR(NOT(ISNUMBER(H40)),H40&lt;0)),AND(NOT(ISBLANK(I40)),OR(NOT(ISNUMBER(I40)),I40&lt;0)),AND(NOT(ISBLANK(J40)),OR(NOT(ISNUMBER(J40)),J40&lt;0)),AND(NOT(ISBLANK(K40)),OR(NOT(ISNUMBER(K40)),K40&lt;0)),NOT(OR(E40="Estimated",E40="Finalized",E40="Paid",E40="Hypothetical"))),"INVALID: value/type","READY"),"INVALID: value/type")))))</x:f>
      </x:c>
      <x:c r="P40" s="20"/>
    </x:row>
    <x:row r="41" ht="23" customHeight="1">
      <x:c r="A41" s="20"/>
      <x:c r="B41" s="42"/>
      <x:c r="C41" s="42"/>
      <x:c r="D41" s="20"/>
      <x:c r="E41" s="20"/>
      <x:c r="F41" s="20"/>
      <x:c r="G41" s="32"/>
      <x:c r="H41" s="44"/>
      <x:c r="I41" s="44"/>
      <x:c r="J41" s="44"/>
      <x:c r="K41" s="44"/>
      <x:c r="L41" s="40" t="str">
        <x:f>IF(AND(O41="READY",ISNUMBER(G41),G41&gt;0),H41/G41*1000,"")</x:f>
      </x:c>
      <x:c r="M41" s="40" t="str">
        <x:f>IF(AND(O41="READY",ISNUMBER(I41)),H41-I41,"")</x:f>
      </x:c>
      <x:c r="N41" s="40" t="str">
        <x:f>IF(AND(O41="READY",ISNUMBER(I41),ISNUMBER(J41),ISNUMBER(K41)),H41-I41-J41*K41,"")</x:f>
      </x:c>
      <x:c r="O41" s="22" t="str">
        <x:f>IF(A41="","",IF(COUNTIF($A$6:$A$69,A41)&gt;1,"INVALID: duplicate ID",IF(OR(ISBLANK(B41),ISBLANK(C41),D41="",E41="",F41="",ISBLANK(H41)),"WAIT: required fields",IF(COUNT(B41:C41,H41)&lt;3,"INVALID: data type",IFERROR(IF(OR(C41&lt;B41,AND(NOT(ISBLANK(G41)),OR(NOT(ISNUMBER(G41)),G41&lt;0)),AND(NOT(ISBLANK(H41)),OR(NOT(ISNUMBER(H41)),H41&lt;0)),AND(NOT(ISBLANK(I41)),OR(NOT(ISNUMBER(I41)),I41&lt;0)),AND(NOT(ISBLANK(J41)),OR(NOT(ISNUMBER(J41)),J41&lt;0)),AND(NOT(ISBLANK(K41)),OR(NOT(ISNUMBER(K41)),K41&lt;0)),NOT(OR(E41="Estimated",E41="Finalized",E41="Paid",E41="Hypothetical"))),"INVALID: value/type","READY"),"INVALID: value/type")))))</x:f>
      </x:c>
      <x:c r="P41" s="20"/>
    </x:row>
    <x:row r="42" ht="23" customHeight="1">
      <x:c r="A42" s="20"/>
      <x:c r="B42" s="42"/>
      <x:c r="C42" s="42"/>
      <x:c r="D42" s="20"/>
      <x:c r="E42" s="20"/>
      <x:c r="F42" s="20"/>
      <x:c r="G42" s="32"/>
      <x:c r="H42" s="44"/>
      <x:c r="I42" s="44"/>
      <x:c r="J42" s="44"/>
      <x:c r="K42" s="44"/>
      <x:c r="L42" s="40" t="str">
        <x:f>IF(AND(O42="READY",ISNUMBER(G42),G42&gt;0),H42/G42*1000,"")</x:f>
      </x:c>
      <x:c r="M42" s="40" t="str">
        <x:f>IF(AND(O42="READY",ISNUMBER(I42)),H42-I42,"")</x:f>
      </x:c>
      <x:c r="N42" s="40" t="str">
        <x:f>IF(AND(O42="READY",ISNUMBER(I42),ISNUMBER(J42),ISNUMBER(K42)),H42-I42-J42*K42,"")</x:f>
      </x:c>
      <x:c r="O42" s="22" t="str">
        <x:f>IF(A42="","",IF(COUNTIF($A$6:$A$69,A42)&gt;1,"INVALID: duplicate ID",IF(OR(ISBLANK(B42),ISBLANK(C42),D42="",E42="",F42="",ISBLANK(H42)),"WAIT: required fields",IF(COUNT(B42:C42,H42)&lt;3,"INVALID: data type",IFERROR(IF(OR(C42&lt;B42,AND(NOT(ISBLANK(G42)),OR(NOT(ISNUMBER(G42)),G42&lt;0)),AND(NOT(ISBLANK(H42)),OR(NOT(ISNUMBER(H42)),H42&lt;0)),AND(NOT(ISBLANK(I42)),OR(NOT(ISNUMBER(I42)),I42&lt;0)),AND(NOT(ISBLANK(J42)),OR(NOT(ISNUMBER(J42)),J42&lt;0)),AND(NOT(ISBLANK(K42)),OR(NOT(ISNUMBER(K42)),K42&lt;0)),NOT(OR(E42="Estimated",E42="Finalized",E42="Paid",E42="Hypothetical"))),"INVALID: value/type","READY"),"INVALID: value/type")))))</x:f>
      </x:c>
      <x:c r="P42" s="20"/>
    </x:row>
    <x:row r="43" ht="23" customHeight="1">
      <x:c r="A43" s="20"/>
      <x:c r="B43" s="42"/>
      <x:c r="C43" s="42"/>
      <x:c r="D43" s="20"/>
      <x:c r="E43" s="20"/>
      <x:c r="F43" s="20"/>
      <x:c r="G43" s="32"/>
      <x:c r="H43" s="44"/>
      <x:c r="I43" s="44"/>
      <x:c r="J43" s="44"/>
      <x:c r="K43" s="44"/>
      <x:c r="L43" s="40" t="str">
        <x:f>IF(AND(O43="READY",ISNUMBER(G43),G43&gt;0),H43/G43*1000,"")</x:f>
      </x:c>
      <x:c r="M43" s="40" t="str">
        <x:f>IF(AND(O43="READY",ISNUMBER(I43)),H43-I43,"")</x:f>
      </x:c>
      <x:c r="N43" s="40" t="str">
        <x:f>IF(AND(O43="READY",ISNUMBER(I43),ISNUMBER(J43),ISNUMBER(K43)),H43-I43-J43*K43,"")</x:f>
      </x:c>
      <x:c r="O43" s="22" t="str">
        <x:f>IF(A43="","",IF(COUNTIF($A$6:$A$69,A43)&gt;1,"INVALID: duplicate ID",IF(OR(ISBLANK(B43),ISBLANK(C43),D43="",E43="",F43="",ISBLANK(H43)),"WAIT: required fields",IF(COUNT(B43:C43,H43)&lt;3,"INVALID: data type",IFERROR(IF(OR(C43&lt;B43,AND(NOT(ISBLANK(G43)),OR(NOT(ISNUMBER(G43)),G43&lt;0)),AND(NOT(ISBLANK(H43)),OR(NOT(ISNUMBER(H43)),H43&lt;0)),AND(NOT(ISBLANK(I43)),OR(NOT(ISNUMBER(I43)),I43&lt;0)),AND(NOT(ISBLANK(J43)),OR(NOT(ISNUMBER(J43)),J43&lt;0)),AND(NOT(ISBLANK(K43)),OR(NOT(ISNUMBER(K43)),K43&lt;0)),NOT(OR(E43="Estimated",E43="Finalized",E43="Paid",E43="Hypothetical"))),"INVALID: value/type","READY"),"INVALID: value/type")))))</x:f>
      </x:c>
      <x:c r="P43" s="20"/>
    </x:row>
    <x:row r="44" ht="23" customHeight="1">
      <x:c r="A44" s="20"/>
      <x:c r="B44" s="42"/>
      <x:c r="C44" s="42"/>
      <x:c r="D44" s="20"/>
      <x:c r="E44" s="20"/>
      <x:c r="F44" s="20"/>
      <x:c r="G44" s="32"/>
      <x:c r="H44" s="44"/>
      <x:c r="I44" s="44"/>
      <x:c r="J44" s="44"/>
      <x:c r="K44" s="44"/>
      <x:c r="L44" s="40" t="str">
        <x:f>IF(AND(O44="READY",ISNUMBER(G44),G44&gt;0),H44/G44*1000,"")</x:f>
      </x:c>
      <x:c r="M44" s="40" t="str">
        <x:f>IF(AND(O44="READY",ISNUMBER(I44)),H44-I44,"")</x:f>
      </x:c>
      <x:c r="N44" s="40" t="str">
        <x:f>IF(AND(O44="READY",ISNUMBER(I44),ISNUMBER(J44),ISNUMBER(K44)),H44-I44-J44*K44,"")</x:f>
      </x:c>
      <x:c r="O44" s="22" t="str">
        <x:f>IF(A44="","",IF(COUNTIF($A$6:$A$69,A44)&gt;1,"INVALID: duplicate ID",IF(OR(ISBLANK(B44),ISBLANK(C44),D44="",E44="",F44="",ISBLANK(H44)),"WAIT: required fields",IF(COUNT(B44:C44,H44)&lt;3,"INVALID: data type",IFERROR(IF(OR(C44&lt;B44,AND(NOT(ISBLANK(G44)),OR(NOT(ISNUMBER(G44)),G44&lt;0)),AND(NOT(ISBLANK(H44)),OR(NOT(ISNUMBER(H44)),H44&lt;0)),AND(NOT(ISBLANK(I44)),OR(NOT(ISNUMBER(I44)),I44&lt;0)),AND(NOT(ISBLANK(J44)),OR(NOT(ISNUMBER(J44)),J44&lt;0)),AND(NOT(ISBLANK(K44)),OR(NOT(ISNUMBER(K44)),K44&lt;0)),NOT(OR(E44="Estimated",E44="Finalized",E44="Paid",E44="Hypothetical"))),"INVALID: value/type","READY"),"INVALID: value/type")))))</x:f>
      </x:c>
      <x:c r="P44" s="20"/>
    </x:row>
    <x:row r="45" ht="23" customHeight="1">
      <x:c r="A45" s="20"/>
      <x:c r="B45" s="42"/>
      <x:c r="C45" s="42"/>
      <x:c r="D45" s="20"/>
      <x:c r="E45" s="20"/>
      <x:c r="F45" s="20"/>
      <x:c r="G45" s="32"/>
      <x:c r="H45" s="44"/>
      <x:c r="I45" s="44"/>
      <x:c r="J45" s="44"/>
      <x:c r="K45" s="44"/>
      <x:c r="L45" s="40" t="str">
        <x:f>IF(AND(O45="READY",ISNUMBER(G45),G45&gt;0),H45/G45*1000,"")</x:f>
      </x:c>
      <x:c r="M45" s="40" t="str">
        <x:f>IF(AND(O45="READY",ISNUMBER(I45)),H45-I45,"")</x:f>
      </x:c>
      <x:c r="N45" s="40" t="str">
        <x:f>IF(AND(O45="READY",ISNUMBER(I45),ISNUMBER(J45),ISNUMBER(K45)),H45-I45-J45*K45,"")</x:f>
      </x:c>
      <x:c r="O45" s="22" t="str">
        <x:f>IF(A45="","",IF(COUNTIF($A$6:$A$69,A45)&gt;1,"INVALID: duplicate ID",IF(OR(ISBLANK(B45),ISBLANK(C45),D45="",E45="",F45="",ISBLANK(H45)),"WAIT: required fields",IF(COUNT(B45:C45,H45)&lt;3,"INVALID: data type",IFERROR(IF(OR(C45&lt;B45,AND(NOT(ISBLANK(G45)),OR(NOT(ISNUMBER(G45)),G45&lt;0)),AND(NOT(ISBLANK(H45)),OR(NOT(ISNUMBER(H45)),H45&lt;0)),AND(NOT(ISBLANK(I45)),OR(NOT(ISNUMBER(I45)),I45&lt;0)),AND(NOT(ISBLANK(J45)),OR(NOT(ISNUMBER(J45)),J45&lt;0)),AND(NOT(ISBLANK(K45)),OR(NOT(ISNUMBER(K45)),K45&lt;0)),NOT(OR(E45="Estimated",E45="Finalized",E45="Paid",E45="Hypothetical"))),"INVALID: value/type","READY"),"INVALID: value/type")))))</x:f>
      </x:c>
      <x:c r="P45" s="20"/>
    </x:row>
    <x:row r="46" ht="23" customHeight="1">
      <x:c r="A46" s="20"/>
      <x:c r="B46" s="42"/>
      <x:c r="C46" s="42"/>
      <x:c r="D46" s="20"/>
      <x:c r="E46" s="20"/>
      <x:c r="F46" s="20"/>
      <x:c r="G46" s="32"/>
      <x:c r="H46" s="44"/>
      <x:c r="I46" s="44"/>
      <x:c r="J46" s="44"/>
      <x:c r="K46" s="44"/>
      <x:c r="L46" s="40" t="str">
        <x:f>IF(AND(O46="READY",ISNUMBER(G46),G46&gt;0),H46/G46*1000,"")</x:f>
      </x:c>
      <x:c r="M46" s="40" t="str">
        <x:f>IF(AND(O46="READY",ISNUMBER(I46)),H46-I46,"")</x:f>
      </x:c>
      <x:c r="N46" s="40" t="str">
        <x:f>IF(AND(O46="READY",ISNUMBER(I46),ISNUMBER(J46),ISNUMBER(K46)),H46-I46-J46*K46,"")</x:f>
      </x:c>
      <x:c r="O46" s="22" t="str">
        <x:f>IF(A46="","",IF(COUNTIF($A$6:$A$69,A46)&gt;1,"INVALID: duplicate ID",IF(OR(ISBLANK(B46),ISBLANK(C46),D46="",E46="",F46="",ISBLANK(H46)),"WAIT: required fields",IF(COUNT(B46:C46,H46)&lt;3,"INVALID: data type",IFERROR(IF(OR(C46&lt;B46,AND(NOT(ISBLANK(G46)),OR(NOT(ISNUMBER(G46)),G46&lt;0)),AND(NOT(ISBLANK(H46)),OR(NOT(ISNUMBER(H46)),H46&lt;0)),AND(NOT(ISBLANK(I46)),OR(NOT(ISNUMBER(I46)),I46&lt;0)),AND(NOT(ISBLANK(J46)),OR(NOT(ISNUMBER(J46)),J46&lt;0)),AND(NOT(ISBLANK(K46)),OR(NOT(ISNUMBER(K46)),K46&lt;0)),NOT(OR(E46="Estimated",E46="Finalized",E46="Paid",E46="Hypothetical"))),"INVALID: value/type","READY"),"INVALID: value/type")))))</x:f>
      </x:c>
      <x:c r="P46" s="20"/>
    </x:row>
    <x:row r="47" ht="23" customHeight="1">
      <x:c r="A47" s="20"/>
      <x:c r="B47" s="42"/>
      <x:c r="C47" s="42"/>
      <x:c r="D47" s="20"/>
      <x:c r="E47" s="20"/>
      <x:c r="F47" s="20"/>
      <x:c r="G47" s="32"/>
      <x:c r="H47" s="44"/>
      <x:c r="I47" s="44"/>
      <x:c r="J47" s="44"/>
      <x:c r="K47" s="44"/>
      <x:c r="L47" s="40" t="str">
        <x:f>IF(AND(O47="READY",ISNUMBER(G47),G47&gt;0),H47/G47*1000,"")</x:f>
      </x:c>
      <x:c r="M47" s="40" t="str">
        <x:f>IF(AND(O47="READY",ISNUMBER(I47)),H47-I47,"")</x:f>
      </x:c>
      <x:c r="N47" s="40" t="str">
        <x:f>IF(AND(O47="READY",ISNUMBER(I47),ISNUMBER(J47),ISNUMBER(K47)),H47-I47-J47*K47,"")</x:f>
      </x:c>
      <x:c r="O47" s="22" t="str">
        <x:f>IF(A47="","",IF(COUNTIF($A$6:$A$69,A47)&gt;1,"INVALID: duplicate ID",IF(OR(ISBLANK(B47),ISBLANK(C47),D47="",E47="",F47="",ISBLANK(H47)),"WAIT: required fields",IF(COUNT(B47:C47,H47)&lt;3,"INVALID: data type",IFERROR(IF(OR(C47&lt;B47,AND(NOT(ISBLANK(G47)),OR(NOT(ISNUMBER(G47)),G47&lt;0)),AND(NOT(ISBLANK(H47)),OR(NOT(ISNUMBER(H47)),H47&lt;0)),AND(NOT(ISBLANK(I47)),OR(NOT(ISNUMBER(I47)),I47&lt;0)),AND(NOT(ISBLANK(J47)),OR(NOT(ISNUMBER(J47)),J47&lt;0)),AND(NOT(ISBLANK(K47)),OR(NOT(ISNUMBER(K47)),K47&lt;0)),NOT(OR(E47="Estimated",E47="Finalized",E47="Paid",E47="Hypothetical"))),"INVALID: value/type","READY"),"INVALID: value/type")))))</x:f>
      </x:c>
      <x:c r="P47" s="20"/>
    </x:row>
    <x:row r="48" ht="23" customHeight="1">
      <x:c r="A48" s="20"/>
      <x:c r="B48" s="42"/>
      <x:c r="C48" s="42"/>
      <x:c r="D48" s="20"/>
      <x:c r="E48" s="20"/>
      <x:c r="F48" s="20"/>
      <x:c r="G48" s="32"/>
      <x:c r="H48" s="44"/>
      <x:c r="I48" s="44"/>
      <x:c r="J48" s="44"/>
      <x:c r="K48" s="44"/>
      <x:c r="L48" s="40" t="str">
        <x:f>IF(AND(O48="READY",ISNUMBER(G48),G48&gt;0),H48/G48*1000,"")</x:f>
      </x:c>
      <x:c r="M48" s="40" t="str">
        <x:f>IF(AND(O48="READY",ISNUMBER(I48)),H48-I48,"")</x:f>
      </x:c>
      <x:c r="N48" s="40" t="str">
        <x:f>IF(AND(O48="READY",ISNUMBER(I48),ISNUMBER(J48),ISNUMBER(K48)),H48-I48-J48*K48,"")</x:f>
      </x:c>
      <x:c r="O48" s="22" t="str">
        <x:f>IF(A48="","",IF(COUNTIF($A$6:$A$69,A48)&gt;1,"INVALID: duplicate ID",IF(OR(ISBLANK(B48),ISBLANK(C48),D48="",E48="",F48="",ISBLANK(H48)),"WAIT: required fields",IF(COUNT(B48:C48,H48)&lt;3,"INVALID: data type",IFERROR(IF(OR(C48&lt;B48,AND(NOT(ISBLANK(G48)),OR(NOT(ISNUMBER(G48)),G48&lt;0)),AND(NOT(ISBLANK(H48)),OR(NOT(ISNUMBER(H48)),H48&lt;0)),AND(NOT(ISBLANK(I48)),OR(NOT(ISNUMBER(I48)),I48&lt;0)),AND(NOT(ISBLANK(J48)),OR(NOT(ISNUMBER(J48)),J48&lt;0)),AND(NOT(ISBLANK(K48)),OR(NOT(ISNUMBER(K48)),K48&lt;0)),NOT(OR(E48="Estimated",E48="Finalized",E48="Paid",E48="Hypothetical"))),"INVALID: value/type","READY"),"INVALID: value/type")))))</x:f>
      </x:c>
      <x:c r="P48" s="20"/>
    </x:row>
    <x:row r="49" ht="23" customHeight="1">
      <x:c r="A49" s="20"/>
      <x:c r="B49" s="42"/>
      <x:c r="C49" s="42"/>
      <x:c r="D49" s="20"/>
      <x:c r="E49" s="20"/>
      <x:c r="F49" s="20"/>
      <x:c r="G49" s="32"/>
      <x:c r="H49" s="44"/>
      <x:c r="I49" s="44"/>
      <x:c r="J49" s="44"/>
      <x:c r="K49" s="44"/>
      <x:c r="L49" s="40" t="str">
        <x:f>IF(AND(O49="READY",ISNUMBER(G49),G49&gt;0),H49/G49*1000,"")</x:f>
      </x:c>
      <x:c r="M49" s="40" t="str">
        <x:f>IF(AND(O49="READY",ISNUMBER(I49)),H49-I49,"")</x:f>
      </x:c>
      <x:c r="N49" s="40" t="str">
        <x:f>IF(AND(O49="READY",ISNUMBER(I49),ISNUMBER(J49),ISNUMBER(K49)),H49-I49-J49*K49,"")</x:f>
      </x:c>
      <x:c r="O49" s="22" t="str">
        <x:f>IF(A49="","",IF(COUNTIF($A$6:$A$69,A49)&gt;1,"INVALID: duplicate ID",IF(OR(ISBLANK(B49),ISBLANK(C49),D49="",E49="",F49="",ISBLANK(H49)),"WAIT: required fields",IF(COUNT(B49:C49,H49)&lt;3,"INVALID: data type",IFERROR(IF(OR(C49&lt;B49,AND(NOT(ISBLANK(G49)),OR(NOT(ISNUMBER(G49)),G49&lt;0)),AND(NOT(ISBLANK(H49)),OR(NOT(ISNUMBER(H49)),H49&lt;0)),AND(NOT(ISBLANK(I49)),OR(NOT(ISNUMBER(I49)),I49&lt;0)),AND(NOT(ISBLANK(J49)),OR(NOT(ISNUMBER(J49)),J49&lt;0)),AND(NOT(ISBLANK(K49)),OR(NOT(ISNUMBER(K49)),K49&lt;0)),NOT(OR(E49="Estimated",E49="Finalized",E49="Paid",E49="Hypothetical"))),"INVALID: value/type","READY"),"INVALID: value/type")))))</x:f>
      </x:c>
      <x:c r="P49" s="20"/>
    </x:row>
    <x:row r="50" ht="23" customHeight="1">
      <x:c r="A50" s="20"/>
      <x:c r="B50" s="42"/>
      <x:c r="C50" s="42"/>
      <x:c r="D50" s="20"/>
      <x:c r="E50" s="20"/>
      <x:c r="F50" s="20"/>
      <x:c r="G50" s="32"/>
      <x:c r="H50" s="44"/>
      <x:c r="I50" s="44"/>
      <x:c r="J50" s="44"/>
      <x:c r="K50" s="44"/>
      <x:c r="L50" s="40" t="str">
        <x:f>IF(AND(O50="READY",ISNUMBER(G50),G50&gt;0),H50/G50*1000,"")</x:f>
      </x:c>
      <x:c r="M50" s="40" t="str">
        <x:f>IF(AND(O50="READY",ISNUMBER(I50)),H50-I50,"")</x:f>
      </x:c>
      <x:c r="N50" s="40" t="str">
        <x:f>IF(AND(O50="READY",ISNUMBER(I50),ISNUMBER(J50),ISNUMBER(K50)),H50-I50-J50*K50,"")</x:f>
      </x:c>
      <x:c r="O50" s="22" t="str">
        <x:f>IF(A50="","",IF(COUNTIF($A$6:$A$69,A50)&gt;1,"INVALID: duplicate ID",IF(OR(ISBLANK(B50),ISBLANK(C50),D50="",E50="",F50="",ISBLANK(H50)),"WAIT: required fields",IF(COUNT(B50:C50,H50)&lt;3,"INVALID: data type",IFERROR(IF(OR(C50&lt;B50,AND(NOT(ISBLANK(G50)),OR(NOT(ISNUMBER(G50)),G50&lt;0)),AND(NOT(ISBLANK(H50)),OR(NOT(ISNUMBER(H50)),H50&lt;0)),AND(NOT(ISBLANK(I50)),OR(NOT(ISNUMBER(I50)),I50&lt;0)),AND(NOT(ISBLANK(J50)),OR(NOT(ISNUMBER(J50)),J50&lt;0)),AND(NOT(ISBLANK(K50)),OR(NOT(ISNUMBER(K50)),K50&lt;0)),NOT(OR(E50="Estimated",E50="Finalized",E50="Paid",E50="Hypothetical"))),"INVALID: value/type","READY"),"INVALID: value/type")))))</x:f>
      </x:c>
      <x:c r="P50" s="20"/>
    </x:row>
    <x:row r="51" ht="23" customHeight="1">
      <x:c r="A51" s="20"/>
      <x:c r="B51" s="42"/>
      <x:c r="C51" s="42"/>
      <x:c r="D51" s="20"/>
      <x:c r="E51" s="20"/>
      <x:c r="F51" s="20"/>
      <x:c r="G51" s="32"/>
      <x:c r="H51" s="44"/>
      <x:c r="I51" s="44"/>
      <x:c r="J51" s="44"/>
      <x:c r="K51" s="44"/>
      <x:c r="L51" s="40" t="str">
        <x:f>IF(AND(O51="READY",ISNUMBER(G51),G51&gt;0),H51/G51*1000,"")</x:f>
      </x:c>
      <x:c r="M51" s="40" t="str">
        <x:f>IF(AND(O51="READY",ISNUMBER(I51)),H51-I51,"")</x:f>
      </x:c>
      <x:c r="N51" s="40" t="str">
        <x:f>IF(AND(O51="READY",ISNUMBER(I51),ISNUMBER(J51),ISNUMBER(K51)),H51-I51-J51*K51,"")</x:f>
      </x:c>
      <x:c r="O51" s="22" t="str">
        <x:f>IF(A51="","",IF(COUNTIF($A$6:$A$69,A51)&gt;1,"INVALID: duplicate ID",IF(OR(ISBLANK(B51),ISBLANK(C51),D51="",E51="",F51="",ISBLANK(H51)),"WAIT: required fields",IF(COUNT(B51:C51,H51)&lt;3,"INVALID: data type",IFERROR(IF(OR(C51&lt;B51,AND(NOT(ISBLANK(G51)),OR(NOT(ISNUMBER(G51)),G51&lt;0)),AND(NOT(ISBLANK(H51)),OR(NOT(ISNUMBER(H51)),H51&lt;0)),AND(NOT(ISBLANK(I51)),OR(NOT(ISNUMBER(I51)),I51&lt;0)),AND(NOT(ISBLANK(J51)),OR(NOT(ISNUMBER(J51)),J51&lt;0)),AND(NOT(ISBLANK(K51)),OR(NOT(ISNUMBER(K51)),K51&lt;0)),NOT(OR(E51="Estimated",E51="Finalized",E51="Paid",E51="Hypothetical"))),"INVALID: value/type","READY"),"INVALID: value/type")))))</x:f>
      </x:c>
      <x:c r="P51" s="20"/>
    </x:row>
    <x:row r="52" ht="23" customHeight="1">
      <x:c r="A52" s="20"/>
      <x:c r="B52" s="42"/>
      <x:c r="C52" s="42"/>
      <x:c r="D52" s="20"/>
      <x:c r="E52" s="20"/>
      <x:c r="F52" s="20"/>
      <x:c r="G52" s="32"/>
      <x:c r="H52" s="44"/>
      <x:c r="I52" s="44"/>
      <x:c r="J52" s="44"/>
      <x:c r="K52" s="44"/>
      <x:c r="L52" s="40" t="str">
        <x:f>IF(AND(O52="READY",ISNUMBER(G52),G52&gt;0),H52/G52*1000,"")</x:f>
      </x:c>
      <x:c r="M52" s="40" t="str">
        <x:f>IF(AND(O52="READY",ISNUMBER(I52)),H52-I52,"")</x:f>
      </x:c>
      <x:c r="N52" s="40" t="str">
        <x:f>IF(AND(O52="READY",ISNUMBER(I52),ISNUMBER(J52),ISNUMBER(K52)),H52-I52-J52*K52,"")</x:f>
      </x:c>
      <x:c r="O52" s="22" t="str">
        <x:f>IF(A52="","",IF(COUNTIF($A$6:$A$69,A52)&gt;1,"INVALID: duplicate ID",IF(OR(ISBLANK(B52),ISBLANK(C52),D52="",E52="",F52="",ISBLANK(H52)),"WAIT: required fields",IF(COUNT(B52:C52,H52)&lt;3,"INVALID: data type",IFERROR(IF(OR(C52&lt;B52,AND(NOT(ISBLANK(G52)),OR(NOT(ISNUMBER(G52)),G52&lt;0)),AND(NOT(ISBLANK(H52)),OR(NOT(ISNUMBER(H52)),H52&lt;0)),AND(NOT(ISBLANK(I52)),OR(NOT(ISNUMBER(I52)),I52&lt;0)),AND(NOT(ISBLANK(J52)),OR(NOT(ISNUMBER(J52)),J52&lt;0)),AND(NOT(ISBLANK(K52)),OR(NOT(ISNUMBER(K52)),K52&lt;0)),NOT(OR(E52="Estimated",E52="Finalized",E52="Paid",E52="Hypothetical"))),"INVALID: value/type","READY"),"INVALID: value/type")))))</x:f>
      </x:c>
      <x:c r="P52" s="20"/>
    </x:row>
    <x:row r="53" ht="23" customHeight="1">
      <x:c r="A53" s="20"/>
      <x:c r="B53" s="42"/>
      <x:c r="C53" s="42"/>
      <x:c r="D53" s="20"/>
      <x:c r="E53" s="20"/>
      <x:c r="F53" s="20"/>
      <x:c r="G53" s="32"/>
      <x:c r="H53" s="44"/>
      <x:c r="I53" s="44"/>
      <x:c r="J53" s="44"/>
      <x:c r="K53" s="44"/>
      <x:c r="L53" s="40" t="str">
        <x:f>IF(AND(O53="READY",ISNUMBER(G53),G53&gt;0),H53/G53*1000,"")</x:f>
      </x:c>
      <x:c r="M53" s="40" t="str">
        <x:f>IF(AND(O53="READY",ISNUMBER(I53)),H53-I53,"")</x:f>
      </x:c>
      <x:c r="N53" s="40" t="str">
        <x:f>IF(AND(O53="READY",ISNUMBER(I53),ISNUMBER(J53),ISNUMBER(K53)),H53-I53-J53*K53,"")</x:f>
      </x:c>
      <x:c r="O53" s="22" t="str">
        <x:f>IF(A53="","",IF(COUNTIF($A$6:$A$69,A53)&gt;1,"INVALID: duplicate ID",IF(OR(ISBLANK(B53),ISBLANK(C53),D53="",E53="",F53="",ISBLANK(H53)),"WAIT: required fields",IF(COUNT(B53:C53,H53)&lt;3,"INVALID: data type",IFERROR(IF(OR(C53&lt;B53,AND(NOT(ISBLANK(G53)),OR(NOT(ISNUMBER(G53)),G53&lt;0)),AND(NOT(ISBLANK(H53)),OR(NOT(ISNUMBER(H53)),H53&lt;0)),AND(NOT(ISBLANK(I53)),OR(NOT(ISNUMBER(I53)),I53&lt;0)),AND(NOT(ISBLANK(J53)),OR(NOT(ISNUMBER(J53)),J53&lt;0)),AND(NOT(ISBLANK(K53)),OR(NOT(ISNUMBER(K53)),K53&lt;0)),NOT(OR(E53="Estimated",E53="Finalized",E53="Paid",E53="Hypothetical"))),"INVALID: value/type","READY"),"INVALID: value/type")))))</x:f>
      </x:c>
      <x:c r="P53" s="20"/>
    </x:row>
    <x:row r="54" ht="23" customHeight="1">
      <x:c r="A54" s="20"/>
      <x:c r="B54" s="42"/>
      <x:c r="C54" s="42"/>
      <x:c r="D54" s="20"/>
      <x:c r="E54" s="20"/>
      <x:c r="F54" s="20"/>
      <x:c r="G54" s="32"/>
      <x:c r="H54" s="44"/>
      <x:c r="I54" s="44"/>
      <x:c r="J54" s="44"/>
      <x:c r="K54" s="44"/>
      <x:c r="L54" s="40" t="str">
        <x:f>IF(AND(O54="READY",ISNUMBER(G54),G54&gt;0),H54/G54*1000,"")</x:f>
      </x:c>
      <x:c r="M54" s="40" t="str">
        <x:f>IF(AND(O54="READY",ISNUMBER(I54)),H54-I54,"")</x:f>
      </x:c>
      <x:c r="N54" s="40" t="str">
        <x:f>IF(AND(O54="READY",ISNUMBER(I54),ISNUMBER(J54),ISNUMBER(K54)),H54-I54-J54*K54,"")</x:f>
      </x:c>
      <x:c r="O54" s="22" t="str">
        <x:f>IF(A54="","",IF(COUNTIF($A$6:$A$69,A54)&gt;1,"INVALID: duplicate ID",IF(OR(ISBLANK(B54),ISBLANK(C54),D54="",E54="",F54="",ISBLANK(H54)),"WAIT: required fields",IF(COUNT(B54:C54,H54)&lt;3,"INVALID: data type",IFERROR(IF(OR(C54&lt;B54,AND(NOT(ISBLANK(G54)),OR(NOT(ISNUMBER(G54)),G54&lt;0)),AND(NOT(ISBLANK(H54)),OR(NOT(ISNUMBER(H54)),H54&lt;0)),AND(NOT(ISBLANK(I54)),OR(NOT(ISNUMBER(I54)),I54&lt;0)),AND(NOT(ISBLANK(J54)),OR(NOT(ISNUMBER(J54)),J54&lt;0)),AND(NOT(ISBLANK(K54)),OR(NOT(ISNUMBER(K54)),K54&lt;0)),NOT(OR(E54="Estimated",E54="Finalized",E54="Paid",E54="Hypothetical"))),"INVALID: value/type","READY"),"INVALID: value/type")))))</x:f>
      </x:c>
      <x:c r="P54" s="20"/>
    </x:row>
    <x:row r="55" ht="23" customHeight="1">
      <x:c r="A55" s="20"/>
      <x:c r="B55" s="42"/>
      <x:c r="C55" s="42"/>
      <x:c r="D55" s="20"/>
      <x:c r="E55" s="20"/>
      <x:c r="F55" s="20"/>
      <x:c r="G55" s="32"/>
      <x:c r="H55" s="44"/>
      <x:c r="I55" s="44"/>
      <x:c r="J55" s="44"/>
      <x:c r="K55" s="44"/>
      <x:c r="L55" s="40" t="str">
        <x:f>IF(AND(O55="READY",ISNUMBER(G55),G55&gt;0),H55/G55*1000,"")</x:f>
      </x:c>
      <x:c r="M55" s="40" t="str">
        <x:f>IF(AND(O55="READY",ISNUMBER(I55)),H55-I55,"")</x:f>
      </x:c>
      <x:c r="N55" s="40" t="str">
        <x:f>IF(AND(O55="READY",ISNUMBER(I55),ISNUMBER(J55),ISNUMBER(K55)),H55-I55-J55*K55,"")</x:f>
      </x:c>
      <x:c r="O55" s="22" t="str">
        <x:f>IF(A55="","",IF(COUNTIF($A$6:$A$69,A55)&gt;1,"INVALID: duplicate ID",IF(OR(ISBLANK(B55),ISBLANK(C55),D55="",E55="",F55="",ISBLANK(H55)),"WAIT: required fields",IF(COUNT(B55:C55,H55)&lt;3,"INVALID: data type",IFERROR(IF(OR(C55&lt;B55,AND(NOT(ISBLANK(G55)),OR(NOT(ISNUMBER(G55)),G55&lt;0)),AND(NOT(ISBLANK(H55)),OR(NOT(ISNUMBER(H55)),H55&lt;0)),AND(NOT(ISBLANK(I55)),OR(NOT(ISNUMBER(I55)),I55&lt;0)),AND(NOT(ISBLANK(J55)),OR(NOT(ISNUMBER(J55)),J55&lt;0)),AND(NOT(ISBLANK(K55)),OR(NOT(ISNUMBER(K55)),K55&lt;0)),NOT(OR(E55="Estimated",E55="Finalized",E55="Paid",E55="Hypothetical"))),"INVALID: value/type","READY"),"INVALID: value/type")))))</x:f>
      </x:c>
      <x:c r="P55" s="20"/>
    </x:row>
    <x:row r="56" ht="23" customHeight="1">
      <x:c r="A56" s="20"/>
      <x:c r="B56" s="42"/>
      <x:c r="C56" s="42"/>
      <x:c r="D56" s="20"/>
      <x:c r="E56" s="20"/>
      <x:c r="F56" s="20"/>
      <x:c r="G56" s="32"/>
      <x:c r="H56" s="44"/>
      <x:c r="I56" s="44"/>
      <x:c r="J56" s="44"/>
      <x:c r="K56" s="44"/>
      <x:c r="L56" s="40" t="str">
        <x:f>IF(AND(O56="READY",ISNUMBER(G56),G56&gt;0),H56/G56*1000,"")</x:f>
      </x:c>
      <x:c r="M56" s="40" t="str">
        <x:f>IF(AND(O56="READY",ISNUMBER(I56)),H56-I56,"")</x:f>
      </x:c>
      <x:c r="N56" s="40" t="str">
        <x:f>IF(AND(O56="READY",ISNUMBER(I56),ISNUMBER(J56),ISNUMBER(K56)),H56-I56-J56*K56,"")</x:f>
      </x:c>
      <x:c r="O56" s="22" t="str">
        <x:f>IF(A56="","",IF(COUNTIF($A$6:$A$69,A56)&gt;1,"INVALID: duplicate ID",IF(OR(ISBLANK(B56),ISBLANK(C56),D56="",E56="",F56="",ISBLANK(H56)),"WAIT: required fields",IF(COUNT(B56:C56,H56)&lt;3,"INVALID: data type",IFERROR(IF(OR(C56&lt;B56,AND(NOT(ISBLANK(G56)),OR(NOT(ISNUMBER(G56)),G56&lt;0)),AND(NOT(ISBLANK(H56)),OR(NOT(ISNUMBER(H56)),H56&lt;0)),AND(NOT(ISBLANK(I56)),OR(NOT(ISNUMBER(I56)),I56&lt;0)),AND(NOT(ISBLANK(J56)),OR(NOT(ISNUMBER(J56)),J56&lt;0)),AND(NOT(ISBLANK(K56)),OR(NOT(ISNUMBER(K56)),K56&lt;0)),NOT(OR(E56="Estimated",E56="Finalized",E56="Paid",E56="Hypothetical"))),"INVALID: value/type","READY"),"INVALID: value/type")))))</x:f>
      </x:c>
      <x:c r="P56" s="20"/>
    </x:row>
    <x:row r="57" ht="23" customHeight="1">
      <x:c r="A57" s="20"/>
      <x:c r="B57" s="42"/>
      <x:c r="C57" s="42"/>
      <x:c r="D57" s="20"/>
      <x:c r="E57" s="20"/>
      <x:c r="F57" s="20"/>
      <x:c r="G57" s="32"/>
      <x:c r="H57" s="44"/>
      <x:c r="I57" s="44"/>
      <x:c r="J57" s="44"/>
      <x:c r="K57" s="44"/>
      <x:c r="L57" s="40" t="str">
        <x:f>IF(AND(O57="READY",ISNUMBER(G57),G57&gt;0),H57/G57*1000,"")</x:f>
      </x:c>
      <x:c r="M57" s="40" t="str">
        <x:f>IF(AND(O57="READY",ISNUMBER(I57)),H57-I57,"")</x:f>
      </x:c>
      <x:c r="N57" s="40" t="str">
        <x:f>IF(AND(O57="READY",ISNUMBER(I57),ISNUMBER(J57),ISNUMBER(K57)),H57-I57-J57*K57,"")</x:f>
      </x:c>
      <x:c r="O57" s="22" t="str">
        <x:f>IF(A57="","",IF(COUNTIF($A$6:$A$69,A57)&gt;1,"INVALID: duplicate ID",IF(OR(ISBLANK(B57),ISBLANK(C57),D57="",E57="",F57="",ISBLANK(H57)),"WAIT: required fields",IF(COUNT(B57:C57,H57)&lt;3,"INVALID: data type",IFERROR(IF(OR(C57&lt;B57,AND(NOT(ISBLANK(G57)),OR(NOT(ISNUMBER(G57)),G57&lt;0)),AND(NOT(ISBLANK(H57)),OR(NOT(ISNUMBER(H57)),H57&lt;0)),AND(NOT(ISBLANK(I57)),OR(NOT(ISNUMBER(I57)),I57&lt;0)),AND(NOT(ISBLANK(J57)),OR(NOT(ISNUMBER(J57)),J57&lt;0)),AND(NOT(ISBLANK(K57)),OR(NOT(ISNUMBER(K57)),K57&lt;0)),NOT(OR(E57="Estimated",E57="Finalized",E57="Paid",E57="Hypothetical"))),"INVALID: value/type","READY"),"INVALID: value/type")))))</x:f>
      </x:c>
      <x:c r="P57" s="20"/>
    </x:row>
    <x:row r="58" ht="23" customHeight="1">
      <x:c r="A58" s="20"/>
      <x:c r="B58" s="42"/>
      <x:c r="C58" s="42"/>
      <x:c r="D58" s="20"/>
      <x:c r="E58" s="20"/>
      <x:c r="F58" s="20"/>
      <x:c r="G58" s="32"/>
      <x:c r="H58" s="44"/>
      <x:c r="I58" s="44"/>
      <x:c r="J58" s="44"/>
      <x:c r="K58" s="44"/>
      <x:c r="L58" s="40" t="str">
        <x:f>IF(AND(O58="READY",ISNUMBER(G58),G58&gt;0),H58/G58*1000,"")</x:f>
      </x:c>
      <x:c r="M58" s="40" t="str">
        <x:f>IF(AND(O58="READY",ISNUMBER(I58)),H58-I58,"")</x:f>
      </x:c>
      <x:c r="N58" s="40" t="str">
        <x:f>IF(AND(O58="READY",ISNUMBER(I58),ISNUMBER(J58),ISNUMBER(K58)),H58-I58-J58*K58,"")</x:f>
      </x:c>
      <x:c r="O58" s="22" t="str">
        <x:f>IF(A58="","",IF(COUNTIF($A$6:$A$69,A58)&gt;1,"INVALID: duplicate ID",IF(OR(ISBLANK(B58),ISBLANK(C58),D58="",E58="",F58="",ISBLANK(H58)),"WAIT: required fields",IF(COUNT(B58:C58,H58)&lt;3,"INVALID: data type",IFERROR(IF(OR(C58&lt;B58,AND(NOT(ISBLANK(G58)),OR(NOT(ISNUMBER(G58)),G58&lt;0)),AND(NOT(ISBLANK(H58)),OR(NOT(ISNUMBER(H58)),H58&lt;0)),AND(NOT(ISBLANK(I58)),OR(NOT(ISNUMBER(I58)),I58&lt;0)),AND(NOT(ISBLANK(J58)),OR(NOT(ISNUMBER(J58)),J58&lt;0)),AND(NOT(ISBLANK(K58)),OR(NOT(ISNUMBER(K58)),K58&lt;0)),NOT(OR(E58="Estimated",E58="Finalized",E58="Paid",E58="Hypothetical"))),"INVALID: value/type","READY"),"INVALID: value/type")))))</x:f>
      </x:c>
      <x:c r="P58" s="20"/>
    </x:row>
    <x:row r="59" ht="23" customHeight="1">
      <x:c r="A59" s="20"/>
      <x:c r="B59" s="42"/>
      <x:c r="C59" s="42"/>
      <x:c r="D59" s="20"/>
      <x:c r="E59" s="20"/>
      <x:c r="F59" s="20"/>
      <x:c r="G59" s="32"/>
      <x:c r="H59" s="44"/>
      <x:c r="I59" s="44"/>
      <x:c r="J59" s="44"/>
      <x:c r="K59" s="44"/>
      <x:c r="L59" s="40" t="str">
        <x:f>IF(AND(O59="READY",ISNUMBER(G59),G59&gt;0),H59/G59*1000,"")</x:f>
      </x:c>
      <x:c r="M59" s="40" t="str">
        <x:f>IF(AND(O59="READY",ISNUMBER(I59)),H59-I59,"")</x:f>
      </x:c>
      <x:c r="N59" s="40" t="str">
        <x:f>IF(AND(O59="READY",ISNUMBER(I59),ISNUMBER(J59),ISNUMBER(K59)),H59-I59-J59*K59,"")</x:f>
      </x:c>
      <x:c r="O59" s="22" t="str">
        <x:f>IF(A59="","",IF(COUNTIF($A$6:$A$69,A59)&gt;1,"INVALID: duplicate ID",IF(OR(ISBLANK(B59),ISBLANK(C59),D59="",E59="",F59="",ISBLANK(H59)),"WAIT: required fields",IF(COUNT(B59:C59,H59)&lt;3,"INVALID: data type",IFERROR(IF(OR(C59&lt;B59,AND(NOT(ISBLANK(G59)),OR(NOT(ISNUMBER(G59)),G59&lt;0)),AND(NOT(ISBLANK(H59)),OR(NOT(ISNUMBER(H59)),H59&lt;0)),AND(NOT(ISBLANK(I59)),OR(NOT(ISNUMBER(I59)),I59&lt;0)),AND(NOT(ISBLANK(J59)),OR(NOT(ISNUMBER(J59)),J59&lt;0)),AND(NOT(ISBLANK(K59)),OR(NOT(ISNUMBER(K59)),K59&lt;0)),NOT(OR(E59="Estimated",E59="Finalized",E59="Paid",E59="Hypothetical"))),"INVALID: value/type","READY"),"INVALID: value/type")))))</x:f>
      </x:c>
      <x:c r="P59" s="20"/>
    </x:row>
    <x:row r="60" ht="23" customHeight="1">
      <x:c r="A60" s="20"/>
      <x:c r="B60" s="42"/>
      <x:c r="C60" s="42"/>
      <x:c r="D60" s="20"/>
      <x:c r="E60" s="20"/>
      <x:c r="F60" s="20"/>
      <x:c r="G60" s="32"/>
      <x:c r="H60" s="44"/>
      <x:c r="I60" s="44"/>
      <x:c r="J60" s="44"/>
      <x:c r="K60" s="44"/>
      <x:c r="L60" s="40" t="str">
        <x:f>IF(AND(O60="READY",ISNUMBER(G60),G60&gt;0),H60/G60*1000,"")</x:f>
      </x:c>
      <x:c r="M60" s="40" t="str">
        <x:f>IF(AND(O60="READY",ISNUMBER(I60)),H60-I60,"")</x:f>
      </x:c>
      <x:c r="N60" s="40" t="str">
        <x:f>IF(AND(O60="READY",ISNUMBER(I60),ISNUMBER(J60),ISNUMBER(K60)),H60-I60-J60*K60,"")</x:f>
      </x:c>
      <x:c r="O60" s="22" t="str">
        <x:f>IF(A60="","",IF(COUNTIF($A$6:$A$69,A60)&gt;1,"INVALID: duplicate ID",IF(OR(ISBLANK(B60),ISBLANK(C60),D60="",E60="",F60="",ISBLANK(H60)),"WAIT: required fields",IF(COUNT(B60:C60,H60)&lt;3,"INVALID: data type",IFERROR(IF(OR(C60&lt;B60,AND(NOT(ISBLANK(G60)),OR(NOT(ISNUMBER(G60)),G60&lt;0)),AND(NOT(ISBLANK(H60)),OR(NOT(ISNUMBER(H60)),H60&lt;0)),AND(NOT(ISBLANK(I60)),OR(NOT(ISNUMBER(I60)),I60&lt;0)),AND(NOT(ISBLANK(J60)),OR(NOT(ISNUMBER(J60)),J60&lt;0)),AND(NOT(ISBLANK(K60)),OR(NOT(ISNUMBER(K60)),K60&lt;0)),NOT(OR(E60="Estimated",E60="Finalized",E60="Paid",E60="Hypothetical"))),"INVALID: value/type","READY"),"INVALID: value/type")))))</x:f>
      </x:c>
      <x:c r="P60" s="20"/>
    </x:row>
    <x:row r="61" ht="23" customHeight="1">
      <x:c r="A61" s="20"/>
      <x:c r="B61" s="42"/>
      <x:c r="C61" s="42"/>
      <x:c r="D61" s="20"/>
      <x:c r="E61" s="20"/>
      <x:c r="F61" s="20"/>
      <x:c r="G61" s="32"/>
      <x:c r="H61" s="44"/>
      <x:c r="I61" s="44"/>
      <x:c r="J61" s="44"/>
      <x:c r="K61" s="44"/>
      <x:c r="L61" s="40" t="str">
        <x:f>IF(AND(O61="READY",ISNUMBER(G61),G61&gt;0),H61/G61*1000,"")</x:f>
      </x:c>
      <x:c r="M61" s="40" t="str">
        <x:f>IF(AND(O61="READY",ISNUMBER(I61)),H61-I61,"")</x:f>
      </x:c>
      <x:c r="N61" s="40" t="str">
        <x:f>IF(AND(O61="READY",ISNUMBER(I61),ISNUMBER(J61),ISNUMBER(K61)),H61-I61-J61*K61,"")</x:f>
      </x:c>
      <x:c r="O61" s="22" t="str">
        <x:f>IF(A61="","",IF(COUNTIF($A$6:$A$69,A61)&gt;1,"INVALID: duplicate ID",IF(OR(ISBLANK(B61),ISBLANK(C61),D61="",E61="",F61="",ISBLANK(H61)),"WAIT: required fields",IF(COUNT(B61:C61,H61)&lt;3,"INVALID: data type",IFERROR(IF(OR(C61&lt;B61,AND(NOT(ISBLANK(G61)),OR(NOT(ISNUMBER(G61)),G61&lt;0)),AND(NOT(ISBLANK(H61)),OR(NOT(ISNUMBER(H61)),H61&lt;0)),AND(NOT(ISBLANK(I61)),OR(NOT(ISNUMBER(I61)),I61&lt;0)),AND(NOT(ISBLANK(J61)),OR(NOT(ISNUMBER(J61)),J61&lt;0)),AND(NOT(ISBLANK(K61)),OR(NOT(ISNUMBER(K61)),K61&lt;0)),NOT(OR(E61="Estimated",E61="Finalized",E61="Paid",E61="Hypothetical"))),"INVALID: value/type","READY"),"INVALID: value/type")))))</x:f>
      </x:c>
      <x:c r="P61" s="20"/>
    </x:row>
    <x:row r="62" ht="23" customHeight="1">
      <x:c r="A62" s="20"/>
      <x:c r="B62" s="42"/>
      <x:c r="C62" s="42"/>
      <x:c r="D62" s="20"/>
      <x:c r="E62" s="20"/>
      <x:c r="F62" s="20"/>
      <x:c r="G62" s="32"/>
      <x:c r="H62" s="44"/>
      <x:c r="I62" s="44"/>
      <x:c r="J62" s="44"/>
      <x:c r="K62" s="44"/>
      <x:c r="L62" s="40" t="str">
        <x:f>IF(AND(O62="READY",ISNUMBER(G62),G62&gt;0),H62/G62*1000,"")</x:f>
      </x:c>
      <x:c r="M62" s="40" t="str">
        <x:f>IF(AND(O62="READY",ISNUMBER(I62)),H62-I62,"")</x:f>
      </x:c>
      <x:c r="N62" s="40" t="str">
        <x:f>IF(AND(O62="READY",ISNUMBER(I62),ISNUMBER(J62),ISNUMBER(K62)),H62-I62-J62*K62,"")</x:f>
      </x:c>
      <x:c r="O62" s="22" t="str">
        <x:f>IF(A62="","",IF(COUNTIF($A$6:$A$69,A62)&gt;1,"INVALID: duplicate ID",IF(OR(ISBLANK(B62),ISBLANK(C62),D62="",E62="",F62="",ISBLANK(H62)),"WAIT: required fields",IF(COUNT(B62:C62,H62)&lt;3,"INVALID: data type",IFERROR(IF(OR(C62&lt;B62,AND(NOT(ISBLANK(G62)),OR(NOT(ISNUMBER(G62)),G62&lt;0)),AND(NOT(ISBLANK(H62)),OR(NOT(ISNUMBER(H62)),H62&lt;0)),AND(NOT(ISBLANK(I62)),OR(NOT(ISNUMBER(I62)),I62&lt;0)),AND(NOT(ISBLANK(J62)),OR(NOT(ISNUMBER(J62)),J62&lt;0)),AND(NOT(ISBLANK(K62)),OR(NOT(ISNUMBER(K62)),K62&lt;0)),NOT(OR(E62="Estimated",E62="Finalized",E62="Paid",E62="Hypothetical"))),"INVALID: value/type","READY"),"INVALID: value/type")))))</x:f>
      </x:c>
      <x:c r="P62" s="20"/>
    </x:row>
    <x:row r="63" ht="23" customHeight="1">
      <x:c r="A63" s="20"/>
      <x:c r="B63" s="42"/>
      <x:c r="C63" s="42"/>
      <x:c r="D63" s="20"/>
      <x:c r="E63" s="20"/>
      <x:c r="F63" s="20"/>
      <x:c r="G63" s="32"/>
      <x:c r="H63" s="44"/>
      <x:c r="I63" s="44"/>
      <x:c r="J63" s="44"/>
      <x:c r="K63" s="44"/>
      <x:c r="L63" s="40" t="str">
        <x:f>IF(AND(O63="READY",ISNUMBER(G63),G63&gt;0),H63/G63*1000,"")</x:f>
      </x:c>
      <x:c r="M63" s="40" t="str">
        <x:f>IF(AND(O63="READY",ISNUMBER(I63)),H63-I63,"")</x:f>
      </x:c>
      <x:c r="N63" s="40" t="str">
        <x:f>IF(AND(O63="READY",ISNUMBER(I63),ISNUMBER(J63),ISNUMBER(K63)),H63-I63-J63*K63,"")</x:f>
      </x:c>
      <x:c r="O63" s="22" t="str">
        <x:f>IF(A63="","",IF(COUNTIF($A$6:$A$69,A63)&gt;1,"INVALID: duplicate ID",IF(OR(ISBLANK(B63),ISBLANK(C63),D63="",E63="",F63="",ISBLANK(H63)),"WAIT: required fields",IF(COUNT(B63:C63,H63)&lt;3,"INVALID: data type",IFERROR(IF(OR(C63&lt;B63,AND(NOT(ISBLANK(G63)),OR(NOT(ISNUMBER(G63)),G63&lt;0)),AND(NOT(ISBLANK(H63)),OR(NOT(ISNUMBER(H63)),H63&lt;0)),AND(NOT(ISBLANK(I63)),OR(NOT(ISNUMBER(I63)),I63&lt;0)),AND(NOT(ISBLANK(J63)),OR(NOT(ISNUMBER(J63)),J63&lt;0)),AND(NOT(ISBLANK(K63)),OR(NOT(ISNUMBER(K63)),K63&lt;0)),NOT(OR(E63="Estimated",E63="Finalized",E63="Paid",E63="Hypothetical"))),"INVALID: value/type","READY"),"INVALID: value/type")))))</x:f>
      </x:c>
      <x:c r="P63" s="20"/>
    </x:row>
    <x:row r="64" ht="23" customHeight="1">
      <x:c r="A64" s="20"/>
      <x:c r="B64" s="42"/>
      <x:c r="C64" s="42"/>
      <x:c r="D64" s="20"/>
      <x:c r="E64" s="20"/>
      <x:c r="F64" s="20"/>
      <x:c r="G64" s="32"/>
      <x:c r="H64" s="44"/>
      <x:c r="I64" s="44"/>
      <x:c r="J64" s="44"/>
      <x:c r="K64" s="44"/>
      <x:c r="L64" s="40" t="str">
        <x:f>IF(AND(O64="READY",ISNUMBER(G64),G64&gt;0),H64/G64*1000,"")</x:f>
      </x:c>
      <x:c r="M64" s="40" t="str">
        <x:f>IF(AND(O64="READY",ISNUMBER(I64)),H64-I64,"")</x:f>
      </x:c>
      <x:c r="N64" s="40" t="str">
        <x:f>IF(AND(O64="READY",ISNUMBER(I64),ISNUMBER(J64),ISNUMBER(K64)),H64-I64-J64*K64,"")</x:f>
      </x:c>
      <x:c r="O64" s="22" t="str">
        <x:f>IF(A64="","",IF(COUNTIF($A$6:$A$69,A64)&gt;1,"INVALID: duplicate ID",IF(OR(ISBLANK(B64),ISBLANK(C64),D64="",E64="",F64="",ISBLANK(H64)),"WAIT: required fields",IF(COUNT(B64:C64,H64)&lt;3,"INVALID: data type",IFERROR(IF(OR(C64&lt;B64,AND(NOT(ISBLANK(G64)),OR(NOT(ISNUMBER(G64)),G64&lt;0)),AND(NOT(ISBLANK(H64)),OR(NOT(ISNUMBER(H64)),H64&lt;0)),AND(NOT(ISBLANK(I64)),OR(NOT(ISNUMBER(I64)),I64&lt;0)),AND(NOT(ISBLANK(J64)),OR(NOT(ISNUMBER(J64)),J64&lt;0)),AND(NOT(ISBLANK(K64)),OR(NOT(ISNUMBER(K64)),K64&lt;0)),NOT(OR(E64="Estimated",E64="Finalized",E64="Paid",E64="Hypothetical"))),"INVALID: value/type","READY"),"INVALID: value/type")))))</x:f>
      </x:c>
      <x:c r="P64" s="20"/>
    </x:row>
    <x:row r="65" ht="23" customHeight="1">
      <x:c r="A65" s="20"/>
      <x:c r="B65" s="42"/>
      <x:c r="C65" s="42"/>
      <x:c r="D65" s="20"/>
      <x:c r="E65" s="20"/>
      <x:c r="F65" s="20"/>
      <x:c r="G65" s="32"/>
      <x:c r="H65" s="44"/>
      <x:c r="I65" s="44"/>
      <x:c r="J65" s="44"/>
      <x:c r="K65" s="44"/>
      <x:c r="L65" s="40" t="str">
        <x:f>IF(AND(O65="READY",ISNUMBER(G65),G65&gt;0),H65/G65*1000,"")</x:f>
      </x:c>
      <x:c r="M65" s="40" t="str">
        <x:f>IF(AND(O65="READY",ISNUMBER(I65)),H65-I65,"")</x:f>
      </x:c>
      <x:c r="N65" s="40" t="str">
        <x:f>IF(AND(O65="READY",ISNUMBER(I65),ISNUMBER(J65),ISNUMBER(K65)),H65-I65-J65*K65,"")</x:f>
      </x:c>
      <x:c r="O65" s="22" t="str">
        <x:f>IF(A65="","",IF(COUNTIF($A$6:$A$69,A65)&gt;1,"INVALID: duplicate ID",IF(OR(ISBLANK(B65),ISBLANK(C65),D65="",E65="",F65="",ISBLANK(H65)),"WAIT: required fields",IF(COUNT(B65:C65,H65)&lt;3,"INVALID: data type",IFERROR(IF(OR(C65&lt;B65,AND(NOT(ISBLANK(G65)),OR(NOT(ISNUMBER(G65)),G65&lt;0)),AND(NOT(ISBLANK(H65)),OR(NOT(ISNUMBER(H65)),H65&lt;0)),AND(NOT(ISBLANK(I65)),OR(NOT(ISNUMBER(I65)),I65&lt;0)),AND(NOT(ISBLANK(J65)),OR(NOT(ISNUMBER(J65)),J65&lt;0)),AND(NOT(ISBLANK(K65)),OR(NOT(ISNUMBER(K65)),K65&lt;0)),NOT(OR(E65="Estimated",E65="Finalized",E65="Paid",E65="Hypothetical"))),"INVALID: value/type","READY"),"INVALID: value/type")))))</x:f>
      </x:c>
      <x:c r="P65" s="20"/>
    </x:row>
    <x:row r="66" ht="23" customHeight="1">
      <x:c r="A66" s="20"/>
      <x:c r="B66" s="42"/>
      <x:c r="C66" s="42"/>
      <x:c r="D66" s="20"/>
      <x:c r="E66" s="20"/>
      <x:c r="F66" s="20"/>
      <x:c r="G66" s="32"/>
      <x:c r="H66" s="44"/>
      <x:c r="I66" s="44"/>
      <x:c r="J66" s="44"/>
      <x:c r="K66" s="44"/>
      <x:c r="L66" s="40" t="str">
        <x:f>IF(AND(O66="READY",ISNUMBER(G66),G66&gt;0),H66/G66*1000,"")</x:f>
      </x:c>
      <x:c r="M66" s="40" t="str">
        <x:f>IF(AND(O66="READY",ISNUMBER(I66)),H66-I66,"")</x:f>
      </x:c>
      <x:c r="N66" s="40" t="str">
        <x:f>IF(AND(O66="READY",ISNUMBER(I66),ISNUMBER(J66),ISNUMBER(K66)),H66-I66-J66*K66,"")</x:f>
      </x:c>
      <x:c r="O66" s="22" t="str">
        <x:f>IF(A66="","",IF(COUNTIF($A$6:$A$69,A66)&gt;1,"INVALID: duplicate ID",IF(OR(ISBLANK(B66),ISBLANK(C66),D66="",E66="",F66="",ISBLANK(H66)),"WAIT: required fields",IF(COUNT(B66:C66,H66)&lt;3,"INVALID: data type",IFERROR(IF(OR(C66&lt;B66,AND(NOT(ISBLANK(G66)),OR(NOT(ISNUMBER(G66)),G66&lt;0)),AND(NOT(ISBLANK(H66)),OR(NOT(ISNUMBER(H66)),H66&lt;0)),AND(NOT(ISBLANK(I66)),OR(NOT(ISNUMBER(I66)),I66&lt;0)),AND(NOT(ISBLANK(J66)),OR(NOT(ISNUMBER(J66)),J66&lt;0)),AND(NOT(ISBLANK(K66)),OR(NOT(ISNUMBER(K66)),K66&lt;0)),NOT(OR(E66="Estimated",E66="Finalized",E66="Paid",E66="Hypothetical"))),"INVALID: value/type","READY"),"INVALID: value/type")))))</x:f>
      </x:c>
      <x:c r="P66" s="20"/>
    </x:row>
    <x:row r="67" ht="23" customHeight="1">
      <x:c r="A67" s="20"/>
      <x:c r="B67" s="42"/>
      <x:c r="C67" s="42"/>
      <x:c r="D67" s="20"/>
      <x:c r="E67" s="20"/>
      <x:c r="F67" s="20"/>
      <x:c r="G67" s="32"/>
      <x:c r="H67" s="44"/>
      <x:c r="I67" s="44"/>
      <x:c r="J67" s="44"/>
      <x:c r="K67" s="44"/>
      <x:c r="L67" s="40" t="str">
        <x:f>IF(AND(O67="READY",ISNUMBER(G67),G67&gt;0),H67/G67*1000,"")</x:f>
      </x:c>
      <x:c r="M67" s="40" t="str">
        <x:f>IF(AND(O67="READY",ISNUMBER(I67)),H67-I67,"")</x:f>
      </x:c>
      <x:c r="N67" s="40" t="str">
        <x:f>IF(AND(O67="READY",ISNUMBER(I67),ISNUMBER(J67),ISNUMBER(K67)),H67-I67-J67*K67,"")</x:f>
      </x:c>
      <x:c r="O67" s="22" t="str">
        <x:f>IF(A67="","",IF(COUNTIF($A$6:$A$69,A67)&gt;1,"INVALID: duplicate ID",IF(OR(ISBLANK(B67),ISBLANK(C67),D67="",E67="",F67="",ISBLANK(H67)),"WAIT: required fields",IF(COUNT(B67:C67,H67)&lt;3,"INVALID: data type",IFERROR(IF(OR(C67&lt;B67,AND(NOT(ISBLANK(G67)),OR(NOT(ISNUMBER(G67)),G67&lt;0)),AND(NOT(ISBLANK(H67)),OR(NOT(ISNUMBER(H67)),H67&lt;0)),AND(NOT(ISBLANK(I67)),OR(NOT(ISNUMBER(I67)),I67&lt;0)),AND(NOT(ISBLANK(J67)),OR(NOT(ISNUMBER(J67)),J67&lt;0)),AND(NOT(ISBLANK(K67)),OR(NOT(ISNUMBER(K67)),K67&lt;0)),NOT(OR(E67="Estimated",E67="Finalized",E67="Paid",E67="Hypothetical"))),"INVALID: value/type","READY"),"INVALID: value/type")))))</x:f>
      </x:c>
      <x:c r="P67" s="20"/>
    </x:row>
    <x:row r="68" ht="23" customHeight="1">
      <x:c r="A68" s="20"/>
      <x:c r="B68" s="42"/>
      <x:c r="C68" s="42"/>
      <x:c r="D68" s="20"/>
      <x:c r="E68" s="20"/>
      <x:c r="F68" s="20"/>
      <x:c r="G68" s="32"/>
      <x:c r="H68" s="44"/>
      <x:c r="I68" s="44"/>
      <x:c r="J68" s="44"/>
      <x:c r="K68" s="44"/>
      <x:c r="L68" s="40" t="str">
        <x:f>IF(AND(O68="READY",ISNUMBER(G68),G68&gt;0),H68/G68*1000,"")</x:f>
      </x:c>
      <x:c r="M68" s="40" t="str">
        <x:f>IF(AND(O68="READY",ISNUMBER(I68)),H68-I68,"")</x:f>
      </x:c>
      <x:c r="N68" s="40" t="str">
        <x:f>IF(AND(O68="READY",ISNUMBER(I68),ISNUMBER(J68),ISNUMBER(K68)),H68-I68-J68*K68,"")</x:f>
      </x:c>
      <x:c r="O68" s="22" t="str">
        <x:f>IF(A68="","",IF(COUNTIF($A$6:$A$69,A68)&gt;1,"INVALID: duplicate ID",IF(OR(ISBLANK(B68),ISBLANK(C68),D68="",E68="",F68="",ISBLANK(H68)),"WAIT: required fields",IF(COUNT(B68:C68,H68)&lt;3,"INVALID: data type",IFERROR(IF(OR(C68&lt;B68,AND(NOT(ISBLANK(G68)),OR(NOT(ISNUMBER(G68)),G68&lt;0)),AND(NOT(ISBLANK(H68)),OR(NOT(ISNUMBER(H68)),H68&lt;0)),AND(NOT(ISBLANK(I68)),OR(NOT(ISNUMBER(I68)),I68&lt;0)),AND(NOT(ISBLANK(J68)),OR(NOT(ISNUMBER(J68)),J68&lt;0)),AND(NOT(ISBLANK(K68)),OR(NOT(ISNUMBER(K68)),K68&lt;0)),NOT(OR(E68="Estimated",E68="Finalized",E68="Paid",E68="Hypothetical"))),"INVALID: value/type","READY"),"INVALID: value/type")))))</x:f>
      </x:c>
      <x:c r="P68" s="20"/>
    </x:row>
    <x:row r="69" ht="23" customHeight="1">
      <x:c r="A69" s="20"/>
      <x:c r="B69" s="42"/>
      <x:c r="C69" s="42"/>
      <x:c r="D69" s="20"/>
      <x:c r="E69" s="20"/>
      <x:c r="F69" s="20"/>
      <x:c r="G69" s="32"/>
      <x:c r="H69" s="44"/>
      <x:c r="I69" s="44"/>
      <x:c r="J69" s="44"/>
      <x:c r="K69" s="44"/>
      <x:c r="L69" s="40" t="str">
        <x:f>IF(AND(O69="READY",ISNUMBER(G69),G69&gt;0),H69/G69*1000,"")</x:f>
      </x:c>
      <x:c r="M69" s="40" t="str">
        <x:f>IF(AND(O69="READY",ISNUMBER(I69)),H69-I69,"")</x:f>
      </x:c>
      <x:c r="N69" s="40" t="str">
        <x:f>IF(AND(O69="READY",ISNUMBER(I69),ISNUMBER(J69),ISNUMBER(K69)),H69-I69-J69*K69,"")</x:f>
      </x:c>
      <x:c r="O69" s="22" t="str">
        <x:f>IF(A69="","",IF(COUNTIF($A$6:$A$69,A69)&gt;1,"INVALID: duplicate ID",IF(OR(ISBLANK(B69),ISBLANK(C69),D69="",E69="",F69="",ISBLANK(H69)),"WAIT: required fields",IF(COUNT(B69:C69,H69)&lt;3,"INVALID: data type",IFERROR(IF(OR(C69&lt;B69,AND(NOT(ISBLANK(G69)),OR(NOT(ISNUMBER(G69)),G69&lt;0)),AND(NOT(ISBLANK(H69)),OR(NOT(ISNUMBER(H69)),H69&lt;0)),AND(NOT(ISBLANK(I69)),OR(NOT(ISNUMBER(I69)),I69&lt;0)),AND(NOT(ISBLANK(J69)),OR(NOT(ISNUMBER(J69)),J69&lt;0)),AND(NOT(ISBLANK(K69)),OR(NOT(ISNUMBER(K69)),K69&lt;0)),NOT(OR(E69="Estimated",E69="Finalized",E69="Paid",E69="Hypothetical"))),"INVALID: value/type","READY"),"INVALID: value/type")))))</x:f>
      </x:c>
      <x:c r="P69" s="20"/>
    </x:row>
    <x:row r="70" ht="23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</x:row>
    <x:row r="71" ht="29" customHeight="1">
      <x:c r="A71" s="58" t="str">
        <x:v>ขอบเขตไฟล์: รายรับและต้นทุนในแถวเป็นยอดไม่ติดลบจากหลักฐานเดียวกัน การปรับยอดติดลบ คืนเงิน ภาษี และบัญชีเต็มต้องบันทึกแยก ไม่รวมแถวต่างขอบเขตเป็นกำไรสุทธิ</x:v>
      </x:c>
      <x:c r="B71" s="58"/>
      <x:c r="C71" s="58"/>
      <x:c r="D71" s="58"/>
      <x:c r="E71" s="58"/>
      <x:c r="F71" s="58"/>
      <x:c r="G71" s="58"/>
      <x:c r="H71" s="58"/>
      <x:c r="I71" s="58"/>
      <x:c r="J71" s="58"/>
      <x:c r="K71" s="58"/>
      <x:c r="L71" s="58"/>
      <x:c r="M71" s="58"/>
      <x:c r="N71" s="58"/>
      <x:c r="O71" s="58"/>
      <x:c r="P71" s="58"/>
    </x:row>
    <x:row r="72" ht="29" customHeight="1">
      <x:c r="A72" s="58"/>
      <x:c r="B72" s="58"/>
      <x:c r="C72" s="58"/>
      <x:c r="D72" s="58"/>
      <x:c r="E72" s="58"/>
      <x:c r="F72" s="58"/>
      <x:c r="G72" s="58"/>
      <x:c r="H72" s="58"/>
      <x:c r="I72" s="58"/>
      <x:c r="J72" s="58"/>
      <x:c r="K72" s="58"/>
      <x:c r="L72" s="58"/>
      <x:c r="M72" s="58"/>
      <x:c r="N72" s="58"/>
      <x:c r="O72" s="58"/>
      <x:c r="P72" s="58"/>
    </x:row>
    <x:row r="73" ht="29" customHeight="1">
      <x:c r="A73" s="58"/>
      <x:c r="B73" s="58"/>
      <x:c r="C73" s="58"/>
      <x:c r="D73" s="58"/>
      <x:c r="E73" s="58"/>
      <x:c r="F73" s="58"/>
      <x:c r="G73" s="58"/>
      <x:c r="H73" s="58"/>
      <x:c r="I73" s="58"/>
      <x:c r="J73" s="58"/>
      <x:c r="K73" s="58"/>
      <x:c r="L73" s="58"/>
      <x:c r="M73" s="58"/>
      <x:c r="N73" s="58"/>
      <x:c r="O73" s="58"/>
      <x:c r="P73" s="58"/>
    </x:row>
  </x:sheetData>
  <x:mergeCells>
    <x:mergeCell ref="A1:P2"/>
    <x:mergeCell ref="A3:P4"/>
    <x:mergeCell ref="A71:P73"/>
  </x:mergeCells>
  <x:dataValidations count="1">
    <x:dataValidation type="list" sqref="E6:E69">
      <x:formula1>"Estimated,Finalized,Paid,Hypothetical"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3" max="3" width="28" hidden="0" customWidth="1"/>
    <x:col min="4" max="4" width="40" hidden="0" customWidth="1"/>
    <x:col min="5" max="5" width="20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4" customHeight="1">
      <x:c r="A1" s="8" t="str">
        <x:v>EXAMPLE  •  ข้อมูลสมมติทั้งหมด ไม่ใช่ผลงานจริง</x:v>
      </x:c>
      <x:c r="B1" s="8"/>
      <x:c r="C1" s="8"/>
      <x:c r="D1" s="8"/>
      <x:c r="E1" s="8"/>
      <x:c r="F1" s="8"/>
      <x:c r="G1" s="8"/>
      <x:c r="H1" s="8"/>
    </x:row>
    <x:row r="2" ht="24" customHeight="1">
      <x:c r="A2" s="8"/>
      <x:c r="B2" s="8"/>
      <x:c r="C2" s="8"/>
      <x:c r="D2" s="8"/>
      <x:c r="E2" s="8"/>
      <x:c r="F2" s="8"/>
      <x:c r="G2" s="8"/>
      <x:c r="H2" s="8"/>
    </x:row>
    <x:row r="3" ht="29" customHeight="1">
      <x:c r="A3" s="12" t="str">
        <x:v>กรณีฝึกคำนวณเท่านั้น • ไม่เชื่อมเข้า Summary • สัดส่วนนี้ไม่ใช่เกณฑ์ Facebook และไม่ใช่ผล A/B ที่สุ่มผู้ชม</x:v>
      </x:c>
      <x:c r="B3" s="12"/>
      <x:c r="C3" s="12"/>
      <x:c r="D3" s="12"/>
      <x:c r="E3" s="12"/>
      <x:c r="F3" s="12"/>
      <x:c r="G3" s="12"/>
      <x:c r="H3" s="12"/>
    </x:row>
    <x:row r="4" ht="29" customHeight="1">
      <x:c r="A4" s="12"/>
      <x:c r="B4" s="12"/>
      <x:c r="C4" s="12"/>
      <x:c r="D4" s="12"/>
      <x:c r="E4" s="12"/>
      <x:c r="F4" s="12"/>
      <x:c r="G4" s="12"/>
      <x:c r="H4" s="12"/>
    </x:row>
    <x:row r="5" ht="42" customHeight="1">
      <x:c r="A5" s="16" t="str">
        <x:v>คู่</x:v>
      </x:c>
      <x:c r="B5" s="16" t="str">
        <x:v>Hook A ratio</x:v>
      </x:c>
      <x:c r="C5" s="16" t="str">
        <x:v>Hook B ratio</x:v>
      </x:c>
      <x:c r="D5" s="16" t="str">
        <x:v>B − A (จุดเปอร์เซ็นต์)</x:v>
      </x:c>
      <x:c r="E5" s="16" t="str">
        <x:v>ทิศทางในคู่นี้</x:v>
      </x:c>
      <x:c r="F5" s="3"/>
      <x:c r="G5" s="3"/>
      <x:c r="H5" s="3"/>
    </x:row>
    <x:row r="6" ht="23" customHeight="1">
      <x:c r="A6" s="3" t="str">
        <x:v>P01</x:v>
      </x:c>
      <x:c r="B6" s="46" t="n">
        <x:v>0.45</x:v>
      </x:c>
      <x:c r="C6" s="46" t="n">
        <x:v>0.55</x:v>
      </x:c>
      <x:c r="D6" s="60" t="n">
        <x:f>(C6-B6)*100</x:f>
        <x:v>10.000000000000004</x:v>
      </x:c>
      <x:c r="E6" s="22" t="str">
        <x:f>IF(D6&gt;0,"B สูงกว่า",IF(D6&lt;0,"A สูงกว่า","เท่ากัน"))</x:f>
        <x:v>B สูงกว่า</x:v>
      </x:c>
      <x:c r="F6" s="3"/>
      <x:c r="G6" s="3"/>
      <x:c r="H6" s="3"/>
    </x:row>
    <x:row r="7" ht="23" customHeight="1">
      <x:c r="A7" s="3" t="str">
        <x:v>P02</x:v>
      </x:c>
      <x:c r="B7" s="46" t="n">
        <x:v>0.52</x:v>
      </x:c>
      <x:c r="C7" s="46" t="n">
        <x:v>0.48</x:v>
      </x:c>
      <x:c r="D7" s="60" t="n">
        <x:f>(C7-B7)*100</x:f>
        <x:v>-4.0000000000000036</x:v>
      </x:c>
      <x:c r="E7" s="22" t="str">
        <x:f>IF(D7&gt;0,"B สูงกว่า",IF(D7&lt;0,"A สูงกว่า","เท่ากัน"))</x:f>
        <x:v>A สูงกว่า</x:v>
      </x:c>
      <x:c r="F7" s="3"/>
      <x:c r="G7" s="3"/>
      <x:c r="H7" s="3"/>
    </x:row>
    <x:row r="8" ht="23" customHeight="1">
      <x:c r="A8" s="3" t="str">
        <x:v>P03</x:v>
      </x:c>
      <x:c r="B8" s="46" t="n">
        <x:v>0.4</x:v>
      </x:c>
      <x:c r="C8" s="46" t="n">
        <x:v>0.5</x:v>
      </x:c>
      <x:c r="D8" s="60" t="n">
        <x:f>(C8-B8)*100</x:f>
        <x:v>9.999999999999998</x:v>
      </x:c>
      <x:c r="E8" s="22" t="str">
        <x:f>IF(D8&gt;0,"B สูงกว่า",IF(D8&lt;0,"A สูงกว่า","เท่ากัน"))</x:f>
        <x:v>B สูงกว่า</x:v>
      </x:c>
      <x:c r="F8" s="3"/>
      <x:c r="G8" s="3"/>
      <x:c r="H8" s="3"/>
    </x:row>
    <x:row r="9" ht="23" customHeight="1">
      <x:c r="A9" s="3" t="str">
        <x:v>P04</x:v>
      </x:c>
      <x:c r="B9" s="46" t="n">
        <x:v>0.6</x:v>
      </x:c>
      <x:c r="C9" s="46" t="n">
        <x:v>0.62</x:v>
      </x:c>
      <x:c r="D9" s="60" t="n">
        <x:f>(C9-B9)*100</x:f>
        <x:v>2.0000000000000018</x:v>
      </x:c>
      <x:c r="E9" s="22" t="str">
        <x:f>IF(D9&gt;0,"B สูงกว่า",IF(D9&lt;0,"A สูงกว่า","เท่ากัน"))</x:f>
        <x:v>B สูงกว่า</x:v>
      </x:c>
      <x:c r="F9" s="3"/>
      <x:c r="G9" s="3"/>
      <x:c r="H9" s="3"/>
    </x:row>
    <x:row r="10" ht="23" customHeight="1">
      <x:c r="A10" s="3"/>
      <x:c r="B10" s="3"/>
      <x:c r="C10" s="3"/>
      <x:c r="D10" s="3"/>
      <x:c r="E10" s="3"/>
      <x:c r="F10" s="3"/>
      <x:c r="G10" s="3"/>
      <x:c r="H10" s="3"/>
    </x:row>
    <x:row r="11" ht="23" customHeight="1">
      <x:c r="A11" s="3" t="str">
        <x:v>Mean ต่างกัน</x:v>
      </x:c>
      <x:c r="B11" s="60" t="n">
        <x:f>AVERAGE(D6:D9)</x:f>
        <x:v>4.5</x:v>
      </x:c>
      <x:c r="C11" s="3" t="str">
        <x:v>หน่วย percentage points</x:v>
      </x:c>
      <x:c r="D11" s="3"/>
      <x:c r="E11" s="3"/>
      <x:c r="F11" s="3"/>
      <x:c r="G11" s="3"/>
      <x:c r="H11" s="3"/>
    </x:row>
    <x:row r="12" ht="23" customHeight="1">
      <x:c r="A12" s="3" t="str">
        <x:v>Median ต่างกัน</x:v>
      </x:c>
      <x:c r="B12" s="60" t="n">
        <x:f>MEDIAN(D6:D9)</x:f>
        <x:v>6</x:v>
      </x:c>
      <x:c r="C12" s="3" t="str">
        <x:v>อย่าลบ outlier เพียงเพราะยอดต่าง</x:v>
      </x:c>
      <x:c r="D12" s="3"/>
      <x:c r="E12" s="3"/>
      <x:c r="F12" s="3"/>
      <x:c r="G12" s="3"/>
      <x:c r="H12" s="3"/>
    </x:row>
    <x:row r="13" ht="23" customHeight="1">
      <x:c r="A13" s="3" t="str">
        <x:v>จำนวนคู่ที่ B สูงกว่า</x:v>
      </x:c>
      <x:c r="B13" s="22" t="n">
        <x:f>COUNTIF(D6:D9,"&gt;0")</x:f>
        <x:v>3</x:v>
      </x:c>
      <x:c r="C13" s="3" t="str">
        <x:v>จาก 4 คู่ ไม่ใช่หลักล้านการทดลอง</x:v>
      </x:c>
      <x:c r="D13" s="3"/>
      <x:c r="E13" s="3"/>
      <x:c r="F13" s="3"/>
      <x:c r="G13" s="3"/>
      <x:c r="H13" s="3"/>
    </x:row>
    <x:row r="14" ht="23" customHeight="1">
      <x:c r="A14" s="3"/>
      <x:c r="B14" s="3"/>
      <x:c r="C14" s="3"/>
      <x:c r="D14" s="3"/>
      <x:c r="E14" s="3"/>
      <x:c r="F14" s="3"/>
      <x:c r="G14" s="3"/>
      <x:c r="H14" s="3"/>
    </x:row>
    <x:row r="15" ht="23" customHeight="1">
      <x:c r="A15" s="3"/>
      <x:c r="B15" s="3"/>
      <x:c r="C15" s="3"/>
      <x:c r="D15" s="3"/>
      <x:c r="E15" s="3"/>
      <x:c r="F15" s="3"/>
      <x:c r="G15" s="3"/>
      <x:c r="H15" s="3"/>
    </x:row>
    <x:row r="16" ht="29" customHeight="1">
      <x:c r="A16" s="16" t="str">
        <x:v>ต้นทุนตัวอย่าง</x:v>
      </x:c>
      <x:c r="B16" s="16" t="str">
        <x:v>ค่า</x:v>
      </x:c>
      <x:c r="C16" s="16" t="str">
        <x:v>หน่วย</x:v>
      </x:c>
      <x:c r="D16" s="16" t="str">
        <x:v>ที่มา</x:v>
      </x:c>
      <x:c r="E16" s="3"/>
      <x:c r="F16" s="25" t="str">
        <x:v>ข้อจำกัด: ข้อมูลฝึกไม่มีผู้ชมจริง ไม่มีรายได้จริง และไม่มีราคาปัจจุบันของเครื่องมือ
ใช้สาธิตสูตรเท่านั้น</x:v>
      </x:c>
      <x:c r="G16" s="25"/>
      <x:c r="H16" s="25"/>
    </x:row>
    <x:row r="17" ht="29" customHeight="1">
      <x:c r="A17" s="12" t="str">
        <x:v>เงินสด</x:v>
      </x:c>
      <x:c r="B17" s="52" t="n">
        <x:v>18</x:v>
      </x:c>
      <x:c r="C17" s="12" t="str">
        <x:v>AUD</x:v>
      </x:c>
      <x:c r="D17" s="12" t="str">
        <x:v>ตัวอย่างสมมติ ไม่ใช่ราคาเครื่องมือ</x:v>
      </x:c>
      <x:c r="E17" s="3"/>
      <x:c r="F17" s="25"/>
      <x:c r="G17" s="25"/>
      <x:c r="H17" s="25"/>
    </x:row>
    <x:row r="18" ht="29" customHeight="1">
      <x:c r="A18" s="12" t="str">
        <x:v>เวลา</x:v>
      </x:c>
      <x:c r="B18" s="52" t="n">
        <x:v>2</x:v>
      </x:c>
      <x:c r="C18" s="12" t="str">
        <x:v>ชั่วโมง</x:v>
      </x:c>
      <x:c r="D18" s="12" t="str">
        <x:v>ตัวอย่างสมมติ</x:v>
      </x:c>
      <x:c r="E18" s="3"/>
      <x:c r="F18" s="25"/>
      <x:c r="G18" s="25"/>
      <x:c r="H18" s="25"/>
    </x:row>
    <x:row r="19" ht="29" customHeight="1">
      <x:c r="A19" s="12" t="str">
        <x:v>มูลค่าเวลา</x:v>
      </x:c>
      <x:c r="B19" s="52" t="n">
        <x:v>25</x:v>
      </x:c>
      <x:c r="C19" s="12" t="str">
        <x:v>AUD/ชั่วโมง</x:v>
      </x:c>
      <x:c r="D19" s="12" t="str">
        <x:v>ตัวอย่างสมมติ ไม่ใช่อัตราค่าจ้าง</x:v>
      </x:c>
      <x:c r="E19" s="3"/>
      <x:c r="F19" s="25"/>
      <x:c r="G19" s="25"/>
      <x:c r="H19" s="25"/>
    </x:row>
    <x:row r="20" ht="29" customHeight="1">
      <x:c r="A20" s="12" t="str">
        <x:v>ต้นทุนรวมเวลา</x:v>
      </x:c>
      <x:c r="B20" s="56" t="n">
        <x:f>B17+B18*B19</x:f>
        <x:v>68</x:v>
      </x:c>
      <x:c r="C20" s="12" t="str">
        <x:v>AUD</x:v>
      </x:c>
      <x:c r="D20" s="12" t="str">
        <x:v>สูตร</x:v>
      </x:c>
      <x:c r="E20" s="3"/>
      <x:c r="F20" s="25"/>
      <x:c r="G20" s="25"/>
      <x:c r="H20" s="25"/>
    </x:row>
    <x:row r="21" ht="29" customHeight="1">
      <x:c r="A21" s="12" t="str">
        <x:v>Earnings Rate สมมติ</x:v>
      </x:c>
      <x:c r="B21" s="52" t="n">
        <x:v>0.5</x:v>
      </x:c>
      <x:c r="C21" s="12" t="str">
        <x:v>AUD/1,000 QV</x:v>
      </x:c>
      <x:c r="D21" s="12" t="str">
        <x:v>ไม่ใช่อัตราตลาดหรือรับประกัน</x:v>
      </x:c>
      <x:c r="E21" s="3"/>
      <x:c r="F21" s="25"/>
      <x:c r="G21" s="25"/>
      <x:c r="H21" s="25"/>
    </x:row>
    <x:row r="22" ht="29" customHeight="1">
      <x:c r="A22" s="12" t="str">
        <x:v>QV จุดคุ้มต้นทุน</x:v>
      </x:c>
      <x:c r="B22" s="56" t="n">
        <x:f>IF(B21&gt;0,B20/B21*1000,"")</x:f>
        <x:v>136000</x:v>
      </x:c>
      <x:c r="C22" s="12" t="str">
        <x:v>Qualified views</x:v>
      </x:c>
      <x:c r="D22" s="12" t="str">
        <x:v>ไม่ใช้ยอดวิวทั้งหมด</x:v>
      </x:c>
      <x:c r="E22" s="3"/>
      <x:c r="F22" s="25"/>
      <x:c r="G22" s="25"/>
      <x:c r="H22" s="25"/>
    </x:row>
    <x:row r="23" ht="35" customHeight="1">
      <x:c r="A23" s="12" t="str">
        <x:v>ต้นทุนบริการสมมติ</x:v>
      </x:c>
      <x:c r="B23" s="52" t="n">
        <x:v>140</x:v>
      </x:c>
      <x:c r="C23" s="12" t="str">
        <x:v>AUD</x:v>
      </x:c>
      <x:c r="D23" s="12" t="str">
        <x:v>เงินสด+เวลา ยังต้องคิดส่วนอื่นตามงาน</x:v>
      </x:c>
      <x:c r="E23" s="3"/>
      <x:c r="F23" s="3"/>
      <x:c r="G23" s="3"/>
      <x:c r="H23" s="3"/>
    </x:row>
    <x:row r="24" ht="35" customHeight="1">
      <x:c r="A24" s="12" t="str">
        <x:v>Margin เป้าตัวอย่าง</x:v>
      </x:c>
      <x:c r="B24" s="53" t="n">
        <x:v>0.3</x:v>
      </x:c>
      <x:c r="C24" s="12" t="str">
        <x:v>% ราคาขาย</x:v>
      </x:c>
      <x:c r="D24" s="12" t="str">
        <x:v>สมมติฐานก่อนค่าธรรมเนียม/ภาษีที่ยังไม่รวม</x:v>
      </x:c>
      <x:c r="E24" s="3"/>
      <x:c r="F24" s="3"/>
      <x:c r="G24" s="3"/>
      <x:c r="H24" s="3"/>
    </x:row>
    <x:row r="25" ht="35" customHeight="1">
      <x:c r="A25" s="12" t="str">
        <x:v>ราคาเมื่อ margin 30%</x:v>
      </x:c>
      <x:c r="B25" s="56" t="n">
        <x:f>IF(AND(B24&gt;=0,B24&lt;1),B23/(1-B24),"")</x:f>
        <x:v>200</x:v>
      </x:c>
      <x:c r="C25" s="12" t="str">
        <x:v>AUD</x:v>
      </x:c>
      <x:c r="D25" s="12" t="str">
        <x:v>ไม่ใช่ราคาแนะนำตลาด</x:v>
      </x:c>
      <x:c r="E25" s="3"/>
      <x:c r="F25" s="3"/>
      <x:c r="G25" s="3"/>
      <x:c r="H25" s="3"/>
    </x:row>
    <x:row r="26" ht="35" customHeight="1">
      <x:c r="A26" s="12" t="str">
        <x:v>ราคาเมื่อ markup 30%</x:v>
      </x:c>
      <x:c r="B26" s="56" t="n">
        <x:f>B23*(1+B24)</x:f>
        <x:v>182</x:v>
      </x:c>
      <x:c r="C26" s="12" t="str">
        <x:v>AUD</x:v>
      </x:c>
      <x:c r="D26" s="12" t="str">
        <x:v>คนละความหมายกับ margin</x:v>
      </x:c>
      <x:c r="E26" s="3"/>
      <x:c r="F26" s="3"/>
      <x:c r="G26" s="3"/>
      <x:c r="H26" s="3"/>
    </x:row>
    <x:row r="27" ht="23" customHeight="1">
      <x:c r="A27" s="3"/>
      <x:c r="B27" s="3"/>
      <x:c r="C27" s="3"/>
      <x:c r="D27" s="3"/>
      <x:c r="E27" s="3"/>
      <x:c r="F27" s="3"/>
      <x:c r="G27" s="3"/>
      <x:c r="H27" s="3"/>
    </x:row>
    <x:row r="28" ht="23" customHeight="1">
      <x:c r="A28" s="3"/>
      <x:c r="B28" s="3"/>
      <x:c r="C28" s="3"/>
      <x:c r="D28" s="3"/>
      <x:c r="E28" s="3"/>
      <x:c r="F28" s="3"/>
      <x:c r="G28" s="3"/>
      <x:c r="H28" s="3"/>
    </x:row>
    <x:row r="29" ht="23" customHeight="1">
      <x:c r="A29" s="3"/>
      <x:c r="B29" s="3"/>
      <x:c r="C29" s="3"/>
      <x:c r="D29" s="3"/>
      <x:c r="E29" s="3"/>
      <x:c r="F29" s="3"/>
      <x:c r="G29" s="3"/>
      <x:c r="H29" s="3"/>
    </x:row>
    <x:row r="30" ht="23" customHeight="1">
      <x:c r="A30" s="3"/>
      <x:c r="B30" s="3"/>
      <x:c r="C30" s="3"/>
      <x:c r="D30" s="3"/>
      <x:c r="E30" s="3"/>
      <x:c r="F30" s="3"/>
      <x:c r="G30" s="3"/>
      <x:c r="H30" s="3"/>
    </x:row>
    <x:row r="31" ht="23" customHeight="1">
      <x:c r="A31" s="3"/>
      <x:c r="B31" s="3"/>
      <x:c r="C31" s="3"/>
      <x:c r="D31" s="3"/>
      <x:c r="E31" s="3"/>
      <x:c r="F31" s="3"/>
      <x:c r="G31" s="3"/>
      <x:c r="H31" s="3"/>
    </x:row>
    <x:row r="32" ht="23" customHeight="1">
      <x:c r="A32" s="3"/>
      <x:c r="B32" s="3"/>
      <x:c r="C32" s="3"/>
      <x:c r="D32" s="3"/>
      <x:c r="E32" s="3"/>
      <x:c r="F32" s="3"/>
      <x:c r="G32" s="3"/>
      <x:c r="H32" s="3"/>
    </x:row>
    <x:row r="33" ht="23" customHeight="1">
      <x:c r="A33" s="3"/>
      <x:c r="B33" s="3"/>
      <x:c r="C33" s="3"/>
      <x:c r="D33" s="3"/>
      <x:c r="E33" s="3"/>
      <x:c r="F33" s="3"/>
      <x:c r="G33" s="3"/>
      <x:c r="H33" s="3"/>
    </x:row>
    <x:row r="34" ht="23" customHeight="1">
      <x:c r="A34" s="3"/>
      <x:c r="B34" s="3"/>
      <x:c r="C34" s="3"/>
      <x:c r="D34" s="3"/>
      <x:c r="E34" s="3"/>
      <x:c r="F34" s="3"/>
      <x:c r="G34" s="3"/>
      <x:c r="H34" s="3"/>
    </x:row>
    <x:row r="35" ht="23" customHeight="1">
      <x:c r="A35" s="3"/>
      <x:c r="B35" s="3"/>
      <x:c r="C35" s="3"/>
      <x:c r="D35" s="3"/>
      <x:c r="E35" s="3"/>
      <x:c r="F35" s="3"/>
      <x:c r="G35" s="3"/>
      <x:c r="H35" s="3"/>
    </x:row>
    <x:row r="36" ht="23" customHeight="1">
      <x:c r="A36" s="3"/>
      <x:c r="B36" s="3"/>
      <x:c r="C36" s="3"/>
      <x:c r="D36" s="3"/>
      <x:c r="E36" s="3"/>
      <x:c r="F36" s="3"/>
      <x:c r="G36" s="3"/>
      <x:c r="H36" s="3"/>
    </x:row>
    <x:row r="37" ht="23" customHeight="1">
      <x:c r="A37" s="3"/>
      <x:c r="B37" s="3"/>
      <x:c r="C37" s="3"/>
      <x:c r="D37" s="3"/>
      <x:c r="E37" s="3"/>
      <x:c r="F37" s="3"/>
      <x:c r="G37" s="3"/>
      <x:c r="H37" s="3"/>
    </x:row>
    <x:row r="38" ht="23" customHeight="1">
      <x:c r="A38" s="3"/>
      <x:c r="B38" s="3"/>
      <x:c r="C38" s="3"/>
      <x:c r="D38" s="3"/>
      <x:c r="E38" s="3"/>
      <x:c r="F38" s="3"/>
      <x:c r="G38" s="3"/>
      <x:c r="H38" s="3"/>
    </x:row>
    <x:row r="39" ht="23" customHeight="1">
      <x:c r="A39" s="3"/>
      <x:c r="B39" s="3"/>
      <x:c r="C39" s="3"/>
      <x:c r="D39" s="3"/>
      <x:c r="E39" s="3"/>
      <x:c r="F39" s="3"/>
      <x:c r="G39" s="3"/>
      <x:c r="H39" s="3"/>
    </x:row>
    <x:row r="40" ht="23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2"/>
    <x:mergeCell ref="A3:H4"/>
    <x:mergeCell ref="F16:H2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3" hidden="0" customWidth="1"/>
    <x:col min="5" max="5" width="40" hidden="0" customWidth="1"/>
    <x:col min="6" max="6" width="38" hidden="0" customWidth="1"/>
    <x:col min="7" max="7" width="40" hidden="0" customWidth="1"/>
    <x:col min="8" max="8" width="16" hidden="0" customWidth="1"/>
  </x:cols>
  <x:sheetData>
    <x:row r="1" ht="24" customHeight="1">
      <x:c r="A1" s="8" t="str">
        <x:v>SOURCES  •  ทะเบียนหลักฐาน 37 รายการ / v4</x:v>
      </x:c>
      <x:c r="B1" s="8"/>
      <x:c r="C1" s="8"/>
      <x:c r="D1" s="8"/>
      <x:c r="E1" s="8"/>
      <x:c r="F1" s="8"/>
      <x:c r="G1" s="8"/>
      <x:c r="H1" s="8"/>
    </x:row>
    <x:row r="2" ht="24" customHeight="1">
      <x:c r="A2" s="8"/>
      <x:c r="B2" s="8"/>
      <x:c r="C2" s="8"/>
      <x:c r="D2" s="8"/>
      <x:c r="E2" s="8"/>
      <x:c r="F2" s="8"/>
      <x:c r="G2" s="8"/>
      <x:c r="H2" s="8"/>
    </x:row>
    <x:row r="3" ht="42" customHeight="1">
      <x:c r="A3" s="12" t="str">
        <x:v>ตรวจซ้ำ 17 ตุลาคม 2026 | FULL: เข้าถึงต้นฉบับและตรวจส่วนที่ใช้อ้าง • SNIPPET: ตรวจเฉพาะข้อความผลค้น | สิทธิ์บัญชีต้องตรวจแยก</x:v>
      </x:c>
      <x:c r="B3" s="12"/>
      <x:c r="C3" s="12"/>
      <x:c r="D3" s="12"/>
      <x:c r="E3" s="12"/>
      <x:c r="F3" s="12"/>
      <x:c r="G3" s="12"/>
      <x:c r="H3" s="12"/>
    </x:row>
    <x:row r="4" ht="29" customHeight="1">
      <x:c r="A4" s="12"/>
      <x:c r="B4" s="12"/>
      <x:c r="C4" s="12"/>
      <x:c r="D4" s="12"/>
      <x:c r="E4" s="12"/>
      <x:c r="F4" s="12"/>
      <x:c r="G4" s="12"/>
      <x:c r="H4" s="12"/>
    </x:row>
    <x:row r="5" ht="42" customHeight="1">
      <x:c r="A5" s="16" t="str">
        <x:v>ID</x:v>
      </x:c>
      <x:c r="B5" s="16" t="str">
        <x:v>Publisher</x:v>
      </x:c>
      <x:c r="C5" s="16" t="str">
        <x:v>Title</x:v>
      </x:c>
      <x:c r="D5" s="16" t="str">
        <x:v>Access</x:v>
      </x:c>
      <x:c r="E5" s="16" t="str">
        <x:v>URL</x:v>
      </x:c>
      <x:c r="F5" s="16" t="str">
        <x:v>Supports</x:v>
      </x:c>
      <x:c r="G5" s="16" t="str">
        <x:v>Limits</x:v>
      </x:c>
      <x:c r="H5" s="16" t="str">
        <x:v>Checked</x:v>
      </x:c>
    </x:row>
    <x:row r="6" ht="100" customHeight="1">
      <x:c r="A6" s="65" t="str">
        <x:v>S01</x:v>
      </x:c>
      <x:c r="B6" s="65" t="str">
        <x:v>Meta</x:v>
      </x:c>
      <x:c r="C6" s="65" t="str">
        <x:v>How AI Influences What You See on Facebook and Instagram</x:v>
      </x:c>
      <x:c r="D6" s="65" t="str">
        <x:v>FULL</x:v>
      </x:c>
      <x:c r="E6" s="65" t="str">
        <x:v>https://about.fb.com/news/2023/06/how-ai-ranks-content-on-facebook-and-instagram/</x:v>
      </x:c>
      <x:c r="F6" s="65" t="str">
        <x:v>ระบบจัดอันดับอาศัยการคาดการณ์หลายด้าน ไม่ใช่สูตรคะแนนสาธารณะตัวเดียว</x:v>
      </x:c>
      <x:c r="G6" s="65" t="str">
        <x:v>ใช้บอกหลักการ ไม่อ้างน้ำหนักสัญญาณหรือสูตรจัดอันดับล่าสุด</x:v>
      </x:c>
      <x:c r="H6" s="65" t="str">
        <x:v>2026-10-17</x:v>
      </x:c>
    </x:row>
    <x:row r="7" ht="100" customHeight="1">
      <x:c r="A7" s="65" t="str">
        <x:v>S02</x:v>
      </x:c>
      <x:c r="B7" s="65" t="str">
        <x:v>Meta Business Help Center</x:v>
      </x:c>
      <x:c r="C7" s="65" t="str">
        <x:v>About Facebook Content Monetization for creators</x:v>
      </x:c>
      <x:c r="D7" s="65" t="str">
        <x:v>SNIPPET</x:v>
      </x:c>
      <x:c r="E7" s="65" t="str">
        <x:v>https://www.facebook.com/business/help/1049081556813520</x:v>
      </x:c>
      <x:c r="F7" s="65" t="str">
        <x:v>ข้อความที่ค้นได้ระบุ Reels ขั้นต่ำ 10 วินาที และ Stories ขั้นต่ำ 5 วินาที</x:v>
      </x:c>
      <x:c r="G7" s="65" t="str">
        <x:v>หน้าเต็มติดเข้าสู่ระบบ; ใช้เฉพาะข้อความขั้นต่ำที่มองเห็น และตรวจบัญชีจริงซ้ำ</x:v>
      </x:c>
      <x:c r="H7" s="65" t="str">
        <x:v>2026-10-17</x:v>
      </x:c>
    </x:row>
    <x:row r="8" ht="100" customHeight="1">
      <x:c r="A8" s="65" t="str">
        <x:v>S03</x:v>
      </x:c>
      <x:c r="B8" s="65" t="str">
        <x:v>Meta</x:v>
      </x:c>
      <x:c r="C8" s="65" t="str">
        <x:v>Rewarding Original Creators on Facebook</x:v>
      </x:c>
      <x:c r="D8" s="65" t="str">
        <x:v>FULL</x:v>
      </x:c>
      <x:c r="E8" s="65" t="str">
        <x:v>https://about.fb.com/news/2026/03/rewarding-original-creators-on-facebook/</x:v>
      </x:c>
      <x:c r="F8" s="65" t="str">
        <x:v>ความเป็นต้นฉบับและการลดการกระจายงานนำกลับมาใช้ที่เพิ่มคุณค่าน้อย</x:v>
      </x:c>
      <x:c r="G8" s="65" t="str">
        <x:v>ไม่ได้รับรองว่างานที่ใช้ AI ทุกชิ้นมีสิทธิ์หรือสร้างรายได้ได้</x:v>
      </x:c>
      <x:c r="H8" s="65" t="str">
        <x:v>2026-10-17</x:v>
      </x:c>
    </x:row>
    <x:row r="9" ht="100" customHeight="1">
      <x:c r="A9" s="65" t="str">
        <x:v>S04</x:v>
      </x:c>
      <x:c r="B9" s="65" t="str">
        <x:v>Meta</x:v>
      </x:c>
      <x:c r="C9" s="65" t="str">
        <x:v>Cracking Down on Spammy Content on Facebook</x:v>
      </x:c>
      <x:c r="D9" s="65" t="str">
        <x:v>FULL</x:v>
      </x:c>
      <x:c r="E9" s="65" t="str">
        <x:v>https://about.fb.com/news/2025/04/cracking-down-spammy-content-facebook/</x:v>
      </x:c>
      <x:c r="F9" s="65" t="str">
        <x:v>สแปม แคปชันไม่เกี่ยวข้อง และพฤติกรรมปั่น engagement กระทบการกระจาย/รายได้</x:v>
      </x:c>
      <x:c r="G9" s="65" t="str">
        <x:v>ไม่ใช่เกณฑ์ว่ามีกี่แฮชแท็กจึงผิดเสมอ</x:v>
      </x:c>
      <x:c r="H9" s="65" t="str">
        <x:v>2026-10-17</x:v>
      </x:c>
    </x:row>
    <x:row r="10" ht="100" customHeight="1">
      <x:c r="A10" s="65" t="str">
        <x:v>S05</x:v>
      </x:c>
      <x:c r="B10" s="65" t="str">
        <x:v>Meta</x:v>
      </x:c>
      <x:c r="C10" s="65" t="str">
        <x:v>Creator Fast Track: A New Way to Quickly Grow Your Audience and Earn Money on Facebook</x:v>
      </x:c>
      <x:c r="D10" s="65" t="str">
        <x:v>FULL</x:v>
      </x:c>
      <x:c r="E10" s="65" t="str">
        <x:v>https://about.fb.com/news/2026/03/creator-fast-track-grow-your-audience-earn-money-on-facebook/</x:v>
      </x:c>
      <x:c r="F10" s="65" t="str">
        <x:v>Content Monetization แบบเชิญเข้าร่วม; Qualified Views, Earnings Rate และ Non-Qualified Views</x:v>
      </x:c>
      <x:c r="G10" s="65" t="str">
        <x:v>ไม่อนุมานสิทธิ์ของผู้อ่าน และไม่ใช้เงินรวมทั้งแพลตฟอร์มเป็นรายได้คาดหวัง</x:v>
      </x:c>
      <x:c r="H10" s="65" t="str">
        <x:v>2026-10-17</x:v>
      </x:c>
    </x:row>
    <x:row r="11" ht="100" customHeight="1">
      <x:c r="A11" s="65" t="str">
        <x:v>S06</x:v>
      </x:c>
      <x:c r="B11" s="65" t="str">
        <x:v>Meta for Creators</x:v>
      </x:c>
      <x:c r="C11" s="65" t="str">
        <x:v>New tips to help you earn on Facebook Content Monetization</x:v>
      </x:c>
      <x:c r="D11" s="65" t="str">
        <x:v>SNIPPET</x:v>
      </x:c>
      <x:c r="E11" s="65" t="str">
        <x:v>https://creators.facebook.com/blog/new-tips-to-help-you-earn-on-facebook-content-monetization/</x:v>
      </x:c>
      <x:c r="F11" s="65" t="str">
        <x:v>ข้อความที่ค้นได้ระบุการตัดยอดดูซ้ำของผู้ชมเดิมในเซสชันเดียวกัน และการดูสั้นกว่า 5 วินาทีออก</x:v>
      </x:c>
      <x:c r="G11" s="65" t="str">
        <x:v>ไม่ใช่รายการข้อยกเว้นทั้งหมด และดูถึง 5 วินาทีไม่ได้รับประกันเข้าเกณฑ์</x:v>
      </x:c>
      <x:c r="H11" s="65" t="str">
        <x:v>2026-10-17</x:v>
      </x:c>
    </x:row>
    <x:row r="12" ht="100" customHeight="1">
      <x:c r="A12" s="65" t="str">
        <x:v>S07</x:v>
      </x:c>
      <x:c r="B12" s="65" t="str">
        <x:v>Meta Business Help Center</x:v>
      </x:c>
      <x:c r="C12" s="65" t="str">
        <x:v>Content Monetization Policies</x:v>
      </x:c>
      <x:c r="D12" s="65" t="str">
        <x:v>SNIPPET</x:v>
      </x:c>
      <x:c r="E12" s="65" t="str">
        <x:v>https://www.facebook.com/business/help/1348682518563619</x:v>
      </x:c>
      <x:c r="F12" s="65" t="str">
        <x:v>นิยาม looping videos ว่านำช่วงเดิมมาแสดงหลายครั้ง; มีหมวดเนื้อหาจำกัด</x:v>
      </x:c>
      <x:c r="G12" s="65" t="str">
        <x:v>หน้าเต็มติดล็อกอิน จึงไม่รับรองการตรวจนโยบายครบทุกข้อหรืออนุมัติงานชิ้นใด</x:v>
      </x:c>
      <x:c r="H12" s="65" t="str">
        <x:v>2026-10-17</x:v>
      </x:c>
    </x:row>
    <x:row r="13" ht="100" customHeight="1">
      <x:c r="A13" s="65" t="str">
        <x:v>S08</x:v>
      </x:c>
      <x:c r="B13" s="65" t="str">
        <x:v>Facebook Help Center</x:v>
      </x:c>
      <x:c r="C13" s="65" t="str">
        <x:v>About recommendations on Facebook</x:v>
      </x:c>
      <x:c r="D13" s="65" t="str">
        <x:v>SNIPPET</x:v>
      </x:c>
      <x:c r="E13" s="65" t="str">
        <x:v>https://www.facebook.com/help/1257205004624246</x:v>
      </x:c>
      <x:c r="F13" s="65" t="str">
        <x:v>ความรุนแรง เช่น คนต่อสู้ เป็นตัวอย่างที่อาจไม่เหมาะกับการแนะนำ</x:v>
      </x:c>
      <x:c r="G13" s="65" t="str">
        <x:v>ไม่เท่ากับห้ามแอ็กชันทุกชนิด และไม่ใช่คำตัดสินรายโพสต์</x:v>
      </x:c>
      <x:c r="H13" s="65" t="str">
        <x:v>2026-10-17</x:v>
      </x:c>
    </x:row>
    <x:row r="14" ht="100" customHeight="1">
      <x:c r="A14" s="65" t="str">
        <x:v>S09</x:v>
      </x:c>
      <x:c r="B14" s="65" t="str">
        <x:v>Meta</x:v>
      </x:c>
      <x:c r="C14" s="65" t="str">
        <x:v>How Meta Is Preparing for the 2026 US Midterm Elections</x:v>
      </x:c>
      <x:c r="D14" s="65" t="str">
        <x:v>FULL</x:v>
      </x:c>
      <x:c r="E14" s="65" t="str">
        <x:v>https://about.fb.com/news/2026/02/meta-prepares-for-2026-us-midterms/</x:v>
      </x:c>
      <x:c r="F14" s="65" t="str">
        <x:v>ย่อหน้า Beyond Political Ads ระบุการเปิดเผย organic photorealistic video/realistic-sounding audio ที่สร้างหรือดัดแปลง</x:v>
      </x:c>
      <x:c r="G14" s="65" t="str">
        <x:v>อ้างเฉพาะย่อหน้าเนื้อหาทั่วไป ไม่ย้ายกฎโฆษณาการเมืองมาใช้กับทุกคลิป</x:v>
      </x:c>
      <x:c r="H14" s="65" t="str">
        <x:v>2026-10-17</x:v>
      </x:c>
    </x:row>
    <x:row r="15" ht="100" customHeight="1">
      <x:c r="A15" s="65" t="str">
        <x:v>S10</x:v>
      </x:c>
      <x:c r="B15" s="65" t="str">
        <x:v>Meta</x:v>
      </x:c>
      <x:c r="C15" s="65" t="str">
        <x:v>Music Guidelines</x:v>
      </x:c>
      <x:c r="D15" s="65" t="str">
        <x:v>SNIPPET</x:v>
      </x:c>
      <x:c r="E15" s="65" t="str">
        <x:v>https://www.facebook.com/legal/music_guidelines</x:v>
      </x:c>
      <x:c r="F15" s="65" t="str">
        <x:v>การใช้เพลงเชิงพาณิชย์/ไม่ใช่ส่วนบุคคลต้องมีสิทธิ์อนุญาตที่เหมาะสม</x:v>
      </x:c>
      <x:c r="G15" s="65" t="str">
        <x:v>ไม่รับรองเพลงเฉพาะชิ้นหรือสิทธิ์ข้ามแพลตฟอร์ม</x:v>
      </x:c>
      <x:c r="H15" s="65" t="str">
        <x:v>2026-10-17</x:v>
      </x:c>
    </x:row>
    <x:row r="16" ht="100" customHeight="1">
      <x:c r="A16" s="65" t="str">
        <x:v>S11</x:v>
      </x:c>
      <x:c r="B16" s="65" t="str">
        <x:v>Meta</x:v>
      </x:c>
      <x:c r="C16" s="65" t="str">
        <x:v>Making it Easier to Create Videos on Facebook</x:v>
      </x:c>
      <x:c r="D16" s="65" t="str">
        <x:v>FULL</x:v>
      </x:c>
      <x:c r="E16" s="65" t="str">
        <x:v>https://about.fb.com/news/2025/06/making-it-easier-create-videos-facebook/</x:v>
      </x:c>
      <x:c r="F16" s="65" t="str">
        <x:v>ประกาศรวมการเผยแพร่วิดีโอเป็น Reels และการเลือกผู้ชม public</x:v>
      </x:c>
      <x:c r="G16" s="65" t="str">
        <x:v>แยกการอัปโหลดได้ออกจากขั้นต่ำการสร้างรายได้; ตรวจเครื่องมือจริง</x:v>
      </x:c>
      <x:c r="H16" s="65" t="str">
        <x:v>2026-10-17</x:v>
      </x:c>
    </x:row>
    <x:row r="17" ht="100" customHeight="1">
      <x:c r="A17" s="65" t="str">
        <x:v>S12</x:v>
      </x:c>
      <x:c r="B17" s="65" t="str">
        <x:v>Runway</x:v>
      </x:c>
      <x:c r="C17" s="65" t="str">
        <x:v>Image to Video Prompting Guide</x:v>
      </x:c>
      <x:c r="D17" s="65" t="str">
        <x:v>FULL</x:v>
      </x:c>
      <x:c r="E17" s="65" t="str">
        <x:v>https://help.runwayml.com/hc/en-us/articles/48324313115155-Image-to-Video-Prompting-Guide</x:v>
      </x:c>
      <x:c r="F17" s="65" t="str">
        <x:v>ภาพเป็นเฟรมแรก; พรอมป์เน้น motion; ลดความซับซ้อนและต่อเฟรมอย่างตรวจสอบได้</x:v>
      </x:c>
      <x:c r="G17" s="65" t="str">
        <x:v>คำแนะนำของ Runway ไม่ใช่ไวยากรณ์สากลทุกโมเดล</x:v>
      </x:c>
      <x:c r="H17" s="65" t="str">
        <x:v>2026-10-17</x:v>
      </x:c>
    </x:row>
    <x:row r="18" ht="100" customHeight="1">
      <x:c r="A18" s="65" t="str">
        <x:v>S13</x:v>
      </x:c>
      <x:c r="B18" s="65" t="str">
        <x:v>Runway</x:v>
      </x:c>
      <x:c r="C18" s="65" t="str">
        <x:v>Creating with Gen-4.5</x:v>
      </x:c>
      <x:c r="D18" s="65" t="str">
        <x:v>FULL</x:v>
      </x:c>
      <x:c r="E18" s="65" t="str">
        <x:v>https://help.runwayml.com/hc/en-us/articles/46974685288467-Creating-with-Gen-4-5</x:v>
      </x:c>
      <x:c r="F18" s="65" t="str">
        <x:v>Gen-4.5 รองรับความยาว 2–10 วินาที; T2V/I2V มีหน้าที่คำสั่งต่างกัน</x:v>
      </x:c>
      <x:c r="G18" s="65" t="str">
        <x:v>ขอบเขต Runway รุ่น/หน้าเอกสารนี้ ไม่ครอบคลุมผู้ให้บริการรวมโมเดลทุกแห่ง</x:v>
      </x:c>
      <x:c r="H18" s="65" t="str">
        <x:v>2026-10-17</x:v>
      </x:c>
    </x:row>
    <x:row r="19" ht="100" customHeight="1">
      <x:c r="A19" s="65" t="str">
        <x:v>S14</x:v>
      </x:c>
      <x:c r="B19" s="65" t="str">
        <x:v>NIST/SEMATECH</x:v>
      </x:c>
      <x:c r="C19" s="65" t="str">
        <x:v>5.3.3.2. Randomized block designs</x:v>
      </x:c>
      <x:c r="D19" s="65" t="str">
        <x:v>FULL</x:v>
      </x:c>
      <x:c r="E19" s="65" t="str">
        <x:v>https://www.itl.nist.gov/div898/handbook/pri/section3/pri332.htm</x:v>
      </x:c>
      <x:c r="F19" s="65" t="str">
        <x:v>แนวคิดจัดกลุ่มลดอิทธิพลตัวแปรรบกวน</x:v>
      </x:c>
      <x:c r="G19" s="65" t="str">
        <x:v>แผนสลับโพสต์ในเล่มไม่ได้สุ่มผู้ชม จึงไม่ใช่ randomized experiment</x:v>
      </x:c>
      <x:c r="H19" s="65" t="str">
        <x:v>2026-10-17</x:v>
      </x:c>
    </x:row>
    <x:row r="20" ht="100" customHeight="1">
      <x:c r="A20" s="65" t="str">
        <x:v>S15</x:v>
      </x:c>
      <x:c r="B20" s="65" t="str">
        <x:v>NIST/SEMATECH</x:v>
      </x:c>
      <x:c r="C20" s="65" t="str">
        <x:v>5.1.1. What is experimental design?</x:v>
      </x:c>
      <x:c r="D20" s="65" t="str">
        <x:v>FULL</x:v>
      </x:c>
      <x:c r="E20" s="65" t="str">
        <x:v>https://www.itl.nist.gov/div898/handbook/pri/section1/pri11.htm</x:v>
      </x:c>
      <x:c r="F20" s="65" t="str">
        <x:v>กำหนดวัตถุประสงค์ ตัวแปร และแผนก่อนเก็บข้อมูล</x:v>
      </x:c>
      <x:c r="G20" s="65" t="str">
        <x:v>ใช้หลักการออกแบบ ไม่อ้างว่าจำนวนตอนตัวอย่างมีพลังทางสถิติเพียงพอ</x:v>
      </x:c>
      <x:c r="H20" s="65" t="str">
        <x:v>2026-10-17</x:v>
      </x:c>
    </x:row>
    <x:row r="21" ht="100" customHeight="1">
      <x:c r="A21" s="65" t="str">
        <x:v>S16</x:v>
      </x:c>
      <x:c r="B21" s="65" t="str">
        <x:v>Meta</x:v>
      </x:c>
      <x:c r="C21" s="65" t="str">
        <x:v>Recommendation Guidelines</x:v>
      </x:c>
      <x:c r="D21" s="65" t="str">
        <x:v>FULL</x:v>
      </x:c>
      <x:c r="E21" s="65" t="str">
        <x:v>https://about.fb.com/news/2020/08/recommendation-guidelines/</x:v>
      </x:c>
      <x:c r="F21" s="65" t="str">
        <x:v>เกณฑ์แนะนำเนื้อหาแยกจากเกณฑ์อนุญาตให้อยู่บนแพลตฟอร์ม</x:v>
      </x:c>
      <x:c r="G21" s="65" t="str">
        <x:v>แหล่งอธิบายหลักการเก่า ไม่แทนกฎล่าสุดทั้งหมด</x:v>
      </x:c>
      <x:c r="H21" s="65" t="str">
        <x:v>2026-10-17</x:v>
      </x:c>
    </x:row>
    <x:row r="22" ht="100" customHeight="1">
      <x:c r="A22" s="65" t="str">
        <x:v>S17</x:v>
      </x:c>
      <x:c r="B22" s="65" t="str">
        <x:v>Meta Business Help Center</x:v>
      </x:c>
      <x:c r="C22" s="65" t="str">
        <x:v>About branded content on Facebook, Instagram and Threads</x:v>
      </x:c>
      <x:c r="D22" s="65" t="str">
        <x:v>SNIPPET</x:v>
      </x:c>
      <x:c r="E22" s="65" t="str">
        <x:v>https://www.facebook.com/business/help/788160621327601</x:v>
      </x:c>
      <x:c r="F22" s="65" t="str">
        <x:v>งานร่วมแบรนด์เกี่ยวข้องกับการแลกเปลี่ยนมูลค่าระหว่างผู้สร้างกับคู่ค้า</x:v>
      </x:c>
      <x:c r="G22" s="65" t="str">
        <x:v>หน้าเต็มจำกัดการเข้าถึง ตรวจข้อกำหนดและเครื่องมือเปิดเผยที่บัญชีใช้งานได้</x:v>
      </x:c>
      <x:c r="H22" s="65" t="str">
        <x:v>2026-10-17</x:v>
      </x:c>
    </x:row>
    <x:row r="23" ht="100" customHeight="1">
      <x:c r="A23" s="65" t="str">
        <x:v>S18</x:v>
      </x:c>
      <x:c r="B23" s="65" t="str">
        <x:v>Google AI for Developers</x:v>
      </x:c>
      <x:c r="C23" s="65" t="str">
        <x:v>Generate videos with Veo 3.1 in Gemini API</x:v>
      </x:c>
      <x:c r="D23" s="65" t="str">
        <x:v>FULL</x:v>
      </x:c>
      <x:c r="E23" s="65" t="str">
        <x:v>https://ai.google.dev/gemini-api/docs/veo</x:v>
      </x:c>
      <x:c r="F23" s="65" t="str">
        <x:v>แยก image, lastFrame, referenceImages; Veo 3.1 มีเงื่อนไขความยาว 4/6/8 และ 8 วินาทีในบางโหมด</x:v>
      </x:c>
      <x:c r="G23" s="65" t="str">
        <x:v>อ้างเฉพาะ Gemini API / รุ่นที่ระบุ; Lite และส่วนติดต่ออื่นอาจต่างกัน</x:v>
      </x:c>
      <x:c r="H23" s="65" t="str">
        <x:v>2026-10-17</x:v>
      </x:c>
    </x:row>
    <x:row r="24" ht="100" customHeight="1">
      <x:c r="A24" s="65" t="str">
        <x:v>S19</x:v>
      </x:c>
      <x:c r="B24" s="65" t="str">
        <x:v>Berger &amp; Milkman</x:v>
      </x:c>
      <x:c r="C24" s="65" t="str">
        <x:v>What Makes Online Content Viral?</x:v>
      </x:c>
      <x:c r="D24" s="65" t="str">
        <x:v>FULL</x:v>
      </x:c>
      <x:c r="E24" s="65" t="str">
        <x:v>https://jonahberger.com/wp-content/uploads/2013/02/ViralityB.pdf</x:v>
      </x:c>
      <x:c r="F24" s="65" t="str">
        <x:v>งานวิเคราะห์บทความ NYT และการทดลองเรื่องอารมณ์/การส่งต่อ</x:v>
      </x:c>
      <x:c r="G24" s="65" t="str">
        <x:v>งานบทความ NYT/การทดลองอารมณ์ ไม่ใช่ Facebook Reels 2026; ตรวจหน้าแรกจากภาพ PDF และส่วนที่ใช้อ้าง ไม่ได้นำตารางวิจัยมาทำนายยอดวิว</x:v>
      </x:c>
      <x:c r="H24" s="65" t="str">
        <x:v>2026-10-17</x:v>
      </x:c>
    </x:row>
    <x:row r="25" ht="100" customHeight="1">
      <x:c r="A25" s="65" t="str">
        <x:v>S20</x:v>
      </x:c>
      <x:c r="B25" s="65" t="str">
        <x:v>Magliano &amp; Zacks</x:v>
      </x:c>
      <x:c r="C25" s="65" t="str">
        <x:v>The Impact of Continuity Editing in Narrative Film on Event Segmentation</x:v>
      </x:c>
      <x:c r="D25" s="65" t="str">
        <x:v>FULL</x:v>
      </x:c>
      <x:c r="E25" s="65" t="str">
        <x:v>https://onlinelibrary.wiley.com/doi/10.1111/j.1551-6709.2011.01202.x</x:v>
      </x:c>
      <x:c r="F25" s="65" t="str">
        <x:v>ความต่อเนื่อง/เปลี่ยนการกระทำสัมพันธ์กับการรับรู้ขอบเขตเหตุการณ์ในภาพยนตร์ที่ศึกษา</x:v>
      </x:c>
      <x:c r="G25" s="65" t="str">
        <x:v>ไม่ทำนายยอดดูต่อของคลิป AI และไม่พิสูจน์ว่าห้ามข้ามแกนกล้องเสมอ</x:v>
      </x:c>
      <x:c r="H25" s="65" t="str">
        <x:v>2026-10-17</x:v>
      </x:c>
    </x:row>
    <x:row r="26" ht="100" customHeight="1">
      <x:c r="A26" s="65" t="str">
        <x:v>S21</x:v>
      </x:c>
      <x:c r="B26" s="65" t="str">
        <x:v>W3C WAI</x:v>
      </x:c>
      <x:c r="C26" s="65" t="str">
        <x:v>Understanding SC 1.2.2: Captions (Prerecorded)</x:v>
      </x:c>
      <x:c r="D26" s="65" t="str">
        <x:v>FULL</x:v>
      </x:c>
      <x:c r="E26" s="65" t="str">
        <x:v>https://www.w3.org/WAI/WCAG22/Understanding/captions-prerecorded.html</x:v>
      </x:c>
      <x:c r="F26" s="65" t="str">
        <x:v>คำบรรยายรวมบทพูดและเสียงสำคัญต่อความเข้าใจ</x:v>
      </x:c>
      <x:c r="G26" s="65" t="str">
        <x:v>ใช้เป็นแนวทางการเข้าถึง ไม่อ้างว่าเอกสารหรือคลิปผ่าน WCAG ทั้งหมด</x:v>
      </x:c>
      <x:c r="H26" s="65" t="str">
        <x:v>2026-10-17</x:v>
      </x:c>
    </x:row>
    <x:row r="27" ht="100" customHeight="1">
      <x:c r="A27" s="65" t="str">
        <x:v>S22</x:v>
      </x:c>
      <x:c r="B27" s="65" t="str">
        <x:v>W3C WAI</x:v>
      </x:c>
      <x:c r="C27" s="65" t="str">
        <x:v>Understanding SC 2.3.1: Three Flashes or Below Threshold</x:v>
      </x:c>
      <x:c r="D27" s="65" t="str">
        <x:v>FULL</x:v>
      </x:c>
      <x:c r="E27" s="65" t="str">
        <x:v>https://www.w3.org/WAI/WCAG22/Understanding/three-flashes-or-below-threshold.html</x:v>
      </x:c>
      <x:c r="F27" s="65" t="str">
        <x:v>ข้อควรระวัง flash และ general/red-flash thresholds</x:v>
      </x:c>
      <x:c r="G27" s="65" t="str">
        <x:v>จำนวนคัตไม่เท่ากับจำนวน flash; การดูด้วยตาไม่ใช่ผลตรวจความปลอดภัยเต็มรูปแบบ</x:v>
      </x:c>
      <x:c r="H27" s="65" t="str">
        <x:v>2026-10-17</x:v>
      </x:c>
    </x:row>
    <x:row r="28" ht="100" customHeight="1">
      <x:c r="A28" s="65" t="str">
        <x:v>S23</x:v>
      </x:c>
      <x:c r="B28" s="65" t="str">
        <x:v>Meta for Creators</x:v>
      </x:c>
      <x:c r="C28" s="65" t="str">
        <x:v>Introducing Views to simplify content distribution metrics</x:v>
      </x:c>
      <x:c r="D28" s="65" t="str">
        <x:v>SNIPPET</x:v>
      </x:c>
      <x:c r="E28" s="65" t="str">
        <x:v>https://www.facebook.com/creators/introducing-views-to-simplify-content/?locale=en_GB</x:v>
      </x:c>
      <x:c r="F28" s="65" t="str">
        <x:v>มีการเปลี่ยนชื่อ metric รวมถึง Minutes Viewed / Average Minutes Viewed</x:v>
      </x:c>
      <x:c r="G28" s="65" t="str">
        <x:v>ไม่อนุมานตัวหารหรือการปัดเศษที่หน้า excerpt ไม่อธิบาย</x:v>
      </x:c>
      <x:c r="H28" s="65" t="str">
        <x:v>2026-10-17</x:v>
      </x:c>
    </x:row>
    <x:row r="29" ht="100" customHeight="1">
      <x:c r="A29" s="65" t="str">
        <x:v>S24</x:v>
      </x:c>
      <x:c r="B29" s="65" t="str">
        <x:v>Meta</x:v>
      </x:c>
      <x:c r="C29" s="65" t="str">
        <x:v>Helping Creators Test Content and Earn Rewards</x:v>
      </x:c>
      <x:c r="D29" s="65" t="str">
        <x:v>FULL</x:v>
      </x:c>
      <x:c r="E29" s="65" t="str">
        <x:v>https://about.fb.com/news/2023/11/helping-creators-test-content-and-earn-rewards/</x:v>
      </x:c>
      <x:c r="F29" s="65" t="str">
        <x:v>ประกาศ A/B test คำบรรยาย/ภาพปก สูงสุดสี่แบบในเครื่องมือที่กล่าวถึง</x:v>
      </x:c>
      <x:c r="G29" s="65" t="str">
        <x:v>เป็นประกาศเก่า ไม่รับรองบัญชีปัจจุบันและไม่ใช่การทดสอบ footage hook</x:v>
      </x:c>
      <x:c r="H29" s="65" t="str">
        <x:v>2026-10-17</x:v>
      </x:c>
    </x:row>
    <x:row r="30" ht="100" customHeight="1">
      <x:c r="A30" s="65" t="str">
        <x:v>S25</x:v>
      </x:c>
      <x:c r="B30" s="65" t="str">
        <x:v>ACCC</x:v>
      </x:c>
      <x:c r="C30" s="65" t="str">
        <x:v>False or misleading claims</x:v>
      </x:c>
      <x:c r="D30" s="65" t="str">
        <x:v>FULL</x:v>
      </x:c>
      <x:c r="E30" s="65" t="str">
        <x:v>https://www.accc.gov.au/consumers/advertising-and-promotions/false-or-misleading-claims</x:v>
      </x:c>
      <x:c r="F30" s="65" t="str">
        <x:v>การกล่าวอ้างและหลักฐานสำหรับธุรกิจในขอบเขตกฎหมายออสเตรเลีย</x:v>
      </x:c>
      <x:c r="G30" s="65" t="str">
        <x:v>ไม่ขยายเป็นข้อกฎหมายเหมือนกันทุกประเทศ</x:v>
      </x:c>
      <x:c r="H30" s="65" t="str">
        <x:v>2026-10-17</x:v>
      </x:c>
    </x:row>
    <x:row r="31" ht="100" customHeight="1">
      <x:c r="A31" s="65" t="str">
        <x:v>S26</x:v>
      </x:c>
      <x:c r="B31" s="65" t="str">
        <x:v>ACCC</x:v>
      </x:c>
      <x:c r="C31" s="65" t="str">
        <x:v>Social media promotions</x:v>
      </x:c>
      <x:c r="D31" s="65" t="str">
        <x:v>FULL</x:v>
      </x:c>
      <x:c r="E31" s="65" t="str">
        <x:v>https://www.accc.gov.au/consumers/advertising-and-promotions/social-media-promotions</x:v>
      </x:c>
      <x:c r="F31" s="65" t="str">
        <x:v>การส่งเสริมการขายและรีวิวบน social media ในออสเตรเลีย</x:v>
      </x:c>
      <x:c r="G31" s="65" t="str">
        <x:v>การประยุกต์ในเล่มไม่ใช่คำปรึกษากฎหมายรายกรณี</x:v>
      </x:c>
      <x:c r="H31" s="65" t="str">
        <x:v>2026-10-17</x:v>
      </x:c>
    </x:row>
    <x:row r="32" ht="100" customHeight="1">
      <x:c r="A32" s="65" t="str">
        <x:v>S27</x:v>
      </x:c>
      <x:c r="B32" s="65" t="str">
        <x:v>Meta</x:v>
      </x:c>
      <x:c r="C32" s="65" t="str">
        <x:v>Your Algorithm, Your Words: New Ways to Shape What You See on Facebook</x:v>
      </x:c>
      <x:c r="D32" s="65" t="str">
        <x:v>FULL</x:v>
      </x:c>
      <x:c r="E32" s="65" t="str">
        <x:v>https://about.fb.com/news/2026/10/introducing-your-algorithm-facebook/</x:v>
      </x:c>
      <x:c r="F32" s="65" t="str">
        <x:v>เครื่องมือ Your Algorithm ฝั่งผู้ชม ข้อมูลย้อนกลับภาษาธรรมชาติ และการปรับคำแนะนำภายในเซสชันเดียว</x:v>
      </x:c>
      <x:c r="G32" s="65" t="str">
        <x:v>ไม่ใช่สิทธิ์ผู้สร้างบังคับประเทศหรืออันดับของคลิป</x:v>
      </x:c>
      <x:c r="H32" s="65" t="str">
        <x:v>2026-10-17</x:v>
      </x:c>
    </x:row>
    <x:row r="33" ht="100" customHeight="1">
      <x:c r="A33" s="65" t="str">
        <x:v>S28</x:v>
      </x:c>
      <x:c r="B33" s="65" t="str">
        <x:v>Engineering at Meta</x:v>
      </x:c>
      <x:c r="C33" s="65" t="str">
        <x:v>Adapting the Facebook Reels RecSys AI Model Based on User Feedback</x:v>
      </x:c>
      <x:c r="D33" s="65" t="str">
        <x:v>FULL</x:v>
      </x:c>
      <x:c r="E33" s="65" t="str">
        <x:v>https://engineering.fb.com/2026/01/14/ml-applications/adapting-the-facebook-reels-recsys-ai-model-based-on-user-feedback/</x:v>
      </x:c>
      <x:c r="F33" s="65" t="str">
        <x:v>UTIS ใช้ข้อมูลสำรวจความสนใจเพิ่มเติมจากพฤติกรรม; เสียง รูปแบบ อารมณ์ และแรงจูงใจเป็นมิติที่เกี่ยวข้อง</x:v>
      </x:c>
      <x:c r="G33" s="65" t="str">
        <x:v>ไม่เปิดน้ำหนักสัญญาณ/คะแนนรายโพสต์ของผู้อ่าน และไม่ทำให้แบบสำรวจเล็กของผู้สร้างเท่ากับ UTIS</x:v>
      </x:c>
      <x:c r="H33" s="65" t="str">
        <x:v>2026-10-17</x:v>
      </x:c>
    </x:row>
    <x:row r="34" ht="100" customHeight="1">
      <x:c r="A34" s="65" t="str">
        <x:v>S29</x:v>
      </x:c>
      <x:c r="B34" s="65" t="str">
        <x:v>Meta</x:v>
      </x:c>
      <x:c r="C34" s="65" t="str">
        <x:v>2026: AI Drives Performance</x:v>
      </x:c>
      <x:c r="D34" s="65" t="str">
        <x:v>FULL</x:v>
      </x:c>
      <x:c r="E34" s="65" t="str">
        <x:v>https://about.fb.com/news/2026/01/2026-ai-drives-performance/</x:v>
      </x:c>
      <x:c r="F34" s="65" t="str">
        <x:v>รายงานเพิ่มการแสดง same-day Reels บน Facebook เทียบช่วงก่อน</x:v>
      </x:c>
      <x:c r="G34" s="65" t="str">
        <x:v>ไม่รองรับอายุหมดอายุ 24 ชั่วโมง ความถี่โพสต์สากล หรือย้ายสถิติ Instagram มาเป็น Facebook</x:v>
      </x:c>
      <x:c r="H34" s="65" t="str">
        <x:v>2026-10-17</x:v>
      </x:c>
    </x:row>
    <x:row r="35" ht="100" customHeight="1">
      <x:c r="A35" s="65" t="str">
        <x:v>S30</x:v>
      </x:c>
      <x:c r="B35" s="65" t="str">
        <x:v>Meta</x:v>
      </x:c>
      <x:c r="C35" s="65" t="str">
        <x:v>Introducing Creator Assistant, Plus More Languages For AI Translations on Facebook</x:v>
      </x:c>
      <x:c r="D35" s="65" t="str">
        <x:v>FULL</x:v>
      </x:c>
      <x:c r="E35" s="65" t="str">
        <x:v>https://about.fb.com/news/2026/06/creator-assistant-more-languages-for-ai-translations-on-facebook/</x:v>
      </x:c>
      <x:c r="F35" s="65" t="str">
        <x:v>Creator Assistant ใน dashboard; ประเทศเริ่ม rollout; ประกาศขยายภาษาแปล</x:v>
      </x:c>
      <x:c r="G35" s="65" t="str">
        <x:v>วันประกาศ/แผนขยายไม่รับรองทุกประเทศทุกบัญชีได้รับฟีเจอร์แล้ว</x:v>
      </x:c>
      <x:c r="H35" s="65" t="str">
        <x:v>2026-10-17</x:v>
      </x:c>
    </x:row>
    <x:row r="36" ht="100" customHeight="1">
      <x:c r="A36" s="65" t="str">
        <x:v>S31</x:v>
      </x:c>
      <x:c r="B36" s="65" t="str">
        <x:v>Meta Business Help Center</x:v>
      </x:c>
      <x:c r="C36" s="65" t="str">
        <x:v>Translate Your Reels with Meta AI on Facebook</x:v>
      </x:c>
      <x:c r="D36" s="65" t="str">
        <x:v>SNIPPET</x:v>
      </x:c>
      <x:c r="E36" s="65" t="str">
        <x:v>https://www.facebook.com/business/help/1090261056577580</x:v>
      </x:c>
      <x:c r="F36" s="65" t="str">
        <x:v>ผลค้นทางการมี Thai/Vietnamese และระบุแปลได้สูงสุดสองเสียง</x:v>
      </x:c>
      <x:c r="G36" s="65" t="str">
        <x:v>หน้าเต็มติดเข้าสู่ระบบ; ไม่ยืนยันคู่ภาษา โควตา และสิทธิ์ของบัญชีผู้อ่าน</x:v>
      </x:c>
      <x:c r="H36" s="65" t="str">
        <x:v>2026-10-17</x:v>
      </x:c>
    </x:row>
    <x:row r="37" ht="100" customHeight="1">
      <x:c r="A37" s="65" t="str">
        <x:v>S32</x:v>
      </x:c>
      <x:c r="B37" s="65" t="str">
        <x:v>Google AI for Developers</x:v>
      </x:c>
      <x:c r="C37" s="65" t="str">
        <x:v>Gemini Omni Flash</x:v>
      </x:c>
      <x:c r="D37" s="65" t="str">
        <x:v>FULL</x:v>
      </x:c>
      <x:c r="E37" s="65" t="str">
        <x:v>https://ai.google.dev/gemini-api/docs/models/gemini-omni-flash</x:v>
      </x:c>
      <x:c r="F37" s="65" t="str">
        <x:v>รหัส gemini-omni-1.1-flash; วิดีโอออก 3–10 วินาที; สร้าง/แก้/ต่อวิดีโอตามบริบท API</x:v>
      </x:c>
      <x:c r="G37" s="65" t="str">
        <x:v>ไม่ใช่คุณสมบัติของ Veo หรือทุกผู้ให้บริการรวมโมเดล และไม่รับรองคุณภาพ/ราคาในบัญชี</x:v>
      </x:c>
      <x:c r="H37" s="65" t="str">
        <x:v>2026-10-17</x:v>
      </x:c>
    </x:row>
    <x:row r="38" ht="100" customHeight="1">
      <x:c r="A38" s="65" t="str">
        <x:v>S33</x:v>
      </x:c>
      <x:c r="B38" s="65" t="str">
        <x:v>Meta</x:v>
      </x:c>
      <x:c r="C38" s="65" t="str">
        <x:v>Improving Your Recommendations on Our Apps With AI at Meta</x:v>
      </x:c>
      <x:c r="D38" s="65" t="str">
        <x:v>FULL</x:v>
      </x:c>
      <x:c r="E38" s="65" t="str">
        <x:v>https://about.fb.com/news/2025/10/improving-your-recommendations-apps-ai-meta/</x:v>
      </x:c>
      <x:c r="F38" s="65" t="str">
        <x:v>ประกาศใช้ปฏิสัมพันธ์กับ AI ของ Meta ช่วยปรับเนื้อหา/โฆษณาภายใต้เงื่อนไขบัญชี</x:v>
      </x:c>
      <x:c r="G38" s="65" t="str">
        <x:v>ไม่ใช่หลักฐานว่าพรอมป์จากเครื่องมือภายนอกถูกนำมาเป็นคำสั่งจัดอันดับ Facebook</x:v>
      </x:c>
      <x:c r="H38" s="65" t="str">
        <x:v>2026-10-17</x:v>
      </x:c>
    </x:row>
    <x:row r="39" ht="100" customHeight="1">
      <x:c r="A39" s="65" t="str">
        <x:v>S34</x:v>
      </x:c>
      <x:c r="B39" s="65" t="str">
        <x:v>Meta</x:v>
      </x:c>
      <x:c r="C39" s="65" t="str">
        <x:v>Our Approach to Labeling AI-Generated Content and Manipulated Media</x:v>
      </x:c>
      <x:c r="D39" s="65" t="str">
        <x:v>FULL</x:v>
      </x:c>
      <x:c r="E39" s="65" t="str">
        <x:v>https://about.fb.com/news/2024/04/metas-approach-to-labeling-ai-generated-content-and-manipulated-media/</x:v>
      </x:c>
      <x:c r="F39" s="65" t="str">
        <x:v>ป้าย AI info อาศัยสัญญาณมาตรฐานและการเปิดเผย; แยกการสร้างจากแก้สื่อ</x:v>
      </x:c>
      <x:c r="G39" s="65" t="str">
        <x:v>เอกสารพื้นฐานเรื่องป้าย ไม่ใช่สูตรว่าป้ายเพิ่มหรือลดยอดวิว และไม่แทนสิทธิ์ใช้สินทรัพย์</x:v>
      </x:c>
      <x:c r="H39" s="65" t="str">
        <x:v>2026-10-17</x:v>
      </x:c>
    </x:row>
    <x:row r="40" ht="100" customHeight="1">
      <x:c r="A40" s="65" t="str">
        <x:v>S35</x:v>
      </x:c>
      <x:c r="B40" s="65" t="str">
        <x:v>Meta</x:v>
      </x:c>
      <x:c r="C40" s="65" t="str">
        <x:v>Finding and Sharing Reels on Facebook Just Got Easier and More Fun</x:v>
      </x:c>
      <x:c r="D40" s="65" t="str">
        <x:v>FULL</x:v>
      </x:c>
      <x:c r="E40" s="65" t="str">
        <x:v>https://about.fb.com/news/2025/10/finding-sharing-reels-facebook-just-got-easier-more-fun/</x:v>
      </x:c>
      <x:c r="F40" s="65" t="str">
        <x:v>รองรับความสนใจทั้งวิดีโอสั้น/ยาว ความสด และข้อมูลย้อนกลับ</x:v>
      </x:c>
      <x:c r="G40" s="65" t="str">
        <x:v>ตัวเลขรวมไม่บอกความยาวที่ดีที่สุดสำหรับทุกเพจ ไม่คัดลอกเป็น KPI บังคับ</x:v>
      </x:c>
      <x:c r="H40" s="65" t="str">
        <x:v>2026-10-17</x:v>
      </x:c>
    </x:row>
    <x:row r="41" ht="100" customHeight="1">
      <x:c r="A41" s="66" t="str">
        <x:v>S36</x:v>
      </x:c>
      <x:c r="B41" s="66" t="str">
        <x:v>Meta Newsroom</x:v>
      </x:c>
      <x:c r="C41" s="66" t="str">
        <x:v>Facebook product-news index</x:v>
      </x:c>
      <x:c r="D41" s="66" t="str">
        <x:v>FULL</x:v>
      </x:c>
      <x:c r="E41" s="66" t="str">
        <x:v>https://about.fb.com/news/category/technologies/facebook-app/</x:v>
      </x:c>
      <x:c r="F41" s="66" t="str">
        <x:v>ใช้สำรวจประกาศเกี่ยวข้องล่าสุดที่พบในรอบตรวจ</x:v>
      </x:c>
      <x:c r="G41" s="66" t="str">
        <x:v>รายการที่พบไม่ใช่บันทึกการเปลี่ยนระบบภายในทั้งหมด และไม่รับประกันความใหม่หลังส่งมอบ</x:v>
      </x:c>
      <x:c r="H41" s="66" t="str">
        <x:v>2026-10-17</x:v>
      </x:c>
    </x:row>
    <x:row r="42" ht="100" customHeight="1">
      <x:c r="A42" s="66" t="str">
        <x:v>S37</x:v>
      </x:c>
      <x:c r="B42" s="66" t="str">
        <x:v>Meta</x:v>
      </x:c>
      <x:c r="C42" s="66" t="str">
        <x:v>Introducing Meta One: A Subscription Service With More Features and AI to Create, Connect, and Stand Out</x:v>
      </x:c>
      <x:c r="D42" s="66" t="str">
        <x:v>FULL</x:v>
      </x:c>
      <x:c r="E42" s="66" t="str">
        <x:v>https://about.fb.com/news/2026/09/introducing-meta-one-subscription-service-more-features-ai/</x:v>
      </x:c>
      <x:c r="F42" s="66" t="str">
        <x:v>ฟีเจอร์/สิทธิ์เสริมแบบสมัครสมาชิก รวมการประกาศ Reels insights เพิ่มเติม</x:v>
      </x:c>
      <x:c r="G42" s="66" t="str">
        <x:v>ไม่รับรองเมนู ราคา หรือสิทธิ์ในบัญชีผู้ใช้ และไม่ใช่คำรับประกันยอดวิว</x:v>
      </x:c>
      <x:c r="H42" s="66" t="str">
        <x:v>2026-10-17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22" hidden="0" customWidth="1"/>
    <x:col min="5" max="5" width="18" hidden="0" customWidth="1"/>
    <x:col min="6" max="6" width="30" hidden="0" customWidth="1"/>
    <x:col min="7" max="7" width="38" hidden="0" customWidth="1"/>
    <x:col min="8" max="8" width="38" hidden="0" customWidth="1"/>
    <x:col min="9" max="9" width="32" hidden="0" customWidth="1"/>
    <x:col min="10" max="10" width="34" hidden="0" customWidth="1"/>
  </x:cols>
  <x:sheetData>
    <x:row r="1" ht="38" customHeight="1">
      <x:c r="A1" s="68" t="str">
        <x:v>FEEDBACK  •  คำตอบผู้ทดลอง ไม่ใช่คะแนน UTIS</x:v>
      </x:c>
      <x:c r="B1" s="68"/>
      <x:c r="C1" s="68"/>
      <x:c r="D1" s="68"/>
      <x:c r="E1" s="68"/>
      <x:c r="F1" s="68"/>
      <x:c r="G1" s="68"/>
      <x:c r="H1" s="68"/>
      <x:c r="I1" s="68"/>
      <x:c r="J1" s="68"/>
    </x:row>
    <x:row r="2" ht="42" customHeight="1">
      <x:c r="A2" s="66"/>
      <x:c r="B2" s="66"/>
      <x:c r="C2" s="66"/>
      <x:c r="D2" s="66"/>
      <x:c r="E2" s="66"/>
      <x:c r="F2" s="66"/>
      <x:c r="G2" s="66"/>
      <x:c r="H2" s="66"/>
      <x:c r="I2" s="66"/>
      <x:c r="J2" s="66"/>
    </x:row>
    <x:row r="3" ht="48" customHeight="1">
      <x:c r="A3" s="70" t="str">
        <x:v>หนึ่งแถวต่อคำตอบ • ใช้รหัสแทนชื่อ • แยกคำตอบจริงจากการตีความ • ห้ามสร้างผู้ทดลองหรือคำชม • ไม่รวมเป็นตัวเลข Results</x:v>
      </x:c>
      <x:c r="B3" s="70"/>
      <x:c r="C3" s="70"/>
      <x:c r="D3" s="70"/>
      <x:c r="E3" s="70"/>
      <x:c r="F3" s="70"/>
      <x:c r="G3" s="70"/>
      <x:c r="H3" s="70"/>
      <x:c r="I3" s="70"/>
      <x:c r="J3" s="70"/>
    </x:row>
    <x:row r="4" ht="42" customHeight="1">
      <x:c r="A4" s="66"/>
      <x:c r="B4" s="66"/>
      <x:c r="C4" s="66"/>
      <x:c r="D4" s="66"/>
      <x:c r="E4" s="66"/>
      <x:c r="F4" s="66"/>
      <x:c r="G4" s="66"/>
      <x:c r="H4" s="66"/>
      <x:c r="I4" s="66"/>
      <x:c r="J4" s="66"/>
    </x:row>
    <x:row r="5" ht="38" customHeight="1">
      <x:c r="A5" s="72" t="str">
        <x:v>วันที่ตรวจ</x:v>
      </x:c>
      <x:c r="B5" s="72" t="str">
        <x:v>Episode / version</x:v>
      </x:c>
      <x:c r="C5" s="72" t="str">
        <x:v>รหัสผู้ทดลอง</x:v>
      </x:c>
      <x:c r="D5" s="72" t="str">
        <x:v>ภาษา / กลุ่ม</x:v>
      </x:c>
      <x:c r="E5" s="72" t="str">
        <x:v>สื่อที่ดู</x:v>
      </x:c>
      <x:c r="F5" s="72" t="str">
        <x:v>คำถาม</x:v>
      </x:c>
      <x:c r="G5" s="72" t="str">
        <x:v>คำตอบจริง</x:v>
      </x:c>
      <x:c r="H5" s="72" t="str">
        <x:v>ตีความ / ข้อจำกัด</x:v>
      </x:c>
      <x:c r="I5" s="72" t="str">
        <x:v>สิ่งที่จะปรับ</x:v>
      </x:c>
      <x:c r="J5" s="72" t="str">
        <x:v>หลักฐาน / ที่เก็บ</x:v>
      </x:c>
    </x:row>
    <x:row r="6" ht="42" customHeight="1">
      <x:c r="A6" s="73"/>
      <x:c r="B6" s="73"/>
      <x:c r="C6" s="73"/>
      <x:c r="D6" s="73"/>
      <x:c r="E6" s="73"/>
      <x:c r="F6" s="73"/>
      <x:c r="G6" s="73"/>
      <x:c r="H6" s="73"/>
      <x:c r="I6" s="73"/>
      <x:c r="J6" s="73"/>
    </x:row>
    <x:row r="7" ht="42" customHeight="1">
      <x:c r="A7" s="73"/>
      <x:c r="B7" s="73"/>
      <x:c r="C7" s="73"/>
      <x:c r="D7" s="73"/>
      <x:c r="E7" s="73"/>
      <x:c r="F7" s="73"/>
      <x:c r="G7" s="73"/>
      <x:c r="H7" s="73"/>
      <x:c r="I7" s="73"/>
      <x:c r="J7" s="73"/>
    </x:row>
    <x:row r="8" ht="42" customHeight="1">
      <x:c r="A8" s="73"/>
      <x:c r="B8" s="73"/>
      <x:c r="C8" s="73"/>
      <x:c r="D8" s="73"/>
      <x:c r="E8" s="73"/>
      <x:c r="F8" s="73"/>
      <x:c r="G8" s="73"/>
      <x:c r="H8" s="73"/>
      <x:c r="I8" s="73"/>
      <x:c r="J8" s="73"/>
    </x:row>
    <x:row r="9" ht="42" customHeight="1">
      <x:c r="A9" s="73"/>
      <x:c r="B9" s="73"/>
      <x:c r="C9" s="73"/>
      <x:c r="D9" s="73"/>
      <x:c r="E9" s="73"/>
      <x:c r="F9" s="73"/>
      <x:c r="G9" s="73"/>
      <x:c r="H9" s="73"/>
      <x:c r="I9" s="73"/>
      <x:c r="J9" s="73"/>
    </x:row>
    <x:row r="10" ht="42" customHeight="1">
      <x:c r="A10" s="73"/>
      <x:c r="B10" s="73"/>
      <x:c r="C10" s="73"/>
      <x:c r="D10" s="73"/>
      <x:c r="E10" s="73"/>
      <x:c r="F10" s="73"/>
      <x:c r="G10" s="73"/>
      <x:c r="H10" s="73"/>
      <x:c r="I10" s="73"/>
      <x:c r="J10" s="73"/>
    </x:row>
    <x:row r="11" ht="42" customHeight="1">
      <x:c r="A11" s="73"/>
      <x:c r="B11" s="73"/>
      <x:c r="C11" s="73"/>
      <x:c r="D11" s="73"/>
      <x:c r="E11" s="73"/>
      <x:c r="F11" s="73"/>
      <x:c r="G11" s="73"/>
      <x:c r="H11" s="73"/>
      <x:c r="I11" s="73"/>
      <x:c r="J11" s="73"/>
    </x:row>
    <x:row r="12" ht="42" customHeight="1">
      <x:c r="A12" s="73"/>
      <x:c r="B12" s="73"/>
      <x:c r="C12" s="73"/>
      <x:c r="D12" s="73"/>
      <x:c r="E12" s="73"/>
      <x:c r="F12" s="73"/>
      <x:c r="G12" s="73"/>
      <x:c r="H12" s="73"/>
      <x:c r="I12" s="73"/>
      <x:c r="J12" s="73"/>
    </x:row>
    <x:row r="13" ht="42" customHeight="1">
      <x:c r="A13" s="73"/>
      <x:c r="B13" s="73"/>
      <x:c r="C13" s="73"/>
      <x:c r="D13" s="73"/>
      <x:c r="E13" s="73"/>
      <x:c r="F13" s="73"/>
      <x:c r="G13" s="73"/>
      <x:c r="H13" s="73"/>
      <x:c r="I13" s="73"/>
      <x:c r="J13" s="73"/>
    </x:row>
    <x:row r="14" ht="42" customHeight="1">
      <x:c r="A14" s="73"/>
      <x:c r="B14" s="73"/>
      <x:c r="C14" s="73"/>
      <x:c r="D14" s="73"/>
      <x:c r="E14" s="73"/>
      <x:c r="F14" s="73"/>
      <x:c r="G14" s="73"/>
      <x:c r="H14" s="73"/>
      <x:c r="I14" s="73"/>
      <x:c r="J14" s="73"/>
    </x:row>
    <x:row r="15" ht="42" customHeight="1">
      <x:c r="A15" s="73"/>
      <x:c r="B15" s="73"/>
      <x:c r="C15" s="73"/>
      <x:c r="D15" s="73"/>
      <x:c r="E15" s="73"/>
      <x:c r="F15" s="73"/>
      <x:c r="G15" s="73"/>
      <x:c r="H15" s="73"/>
      <x:c r="I15" s="73"/>
      <x:c r="J15" s="73"/>
    </x:row>
    <x:row r="16" ht="42" customHeight="1">
      <x:c r="A16" s="73"/>
      <x:c r="B16" s="73"/>
      <x:c r="C16" s="73"/>
      <x:c r="D16" s="73"/>
      <x:c r="E16" s="73"/>
      <x:c r="F16" s="73"/>
      <x:c r="G16" s="73"/>
      <x:c r="H16" s="73"/>
      <x:c r="I16" s="73"/>
      <x:c r="J16" s="73"/>
    </x:row>
    <x:row r="17" ht="42" customHeight="1">
      <x:c r="A17" s="73"/>
      <x:c r="B17" s="73"/>
      <x:c r="C17" s="73"/>
      <x:c r="D17" s="73"/>
      <x:c r="E17" s="73"/>
      <x:c r="F17" s="73"/>
      <x:c r="G17" s="73"/>
      <x:c r="H17" s="73"/>
      <x:c r="I17" s="73"/>
      <x:c r="J17" s="73"/>
    </x:row>
    <x:row r="18" ht="42" customHeight="1">
      <x:c r="A18" s="73"/>
      <x:c r="B18" s="73"/>
      <x:c r="C18" s="73"/>
      <x:c r="D18" s="73"/>
      <x:c r="E18" s="73"/>
      <x:c r="F18" s="73"/>
      <x:c r="G18" s="73"/>
      <x:c r="H18" s="73"/>
      <x:c r="I18" s="73"/>
      <x:c r="J18" s="73"/>
    </x:row>
    <x:row r="19" ht="42" customHeight="1">
      <x:c r="A19" s="73"/>
      <x:c r="B19" s="73"/>
      <x:c r="C19" s="73"/>
      <x:c r="D19" s="73"/>
      <x:c r="E19" s="73"/>
      <x:c r="F19" s="73"/>
      <x:c r="G19" s="73"/>
      <x:c r="H19" s="73"/>
      <x:c r="I19" s="73"/>
      <x:c r="J19" s="73"/>
    </x:row>
    <x:row r="20" ht="42" customHeight="1">
      <x:c r="A20" s="73"/>
      <x:c r="B20" s="73"/>
      <x:c r="C20" s="73"/>
      <x:c r="D20" s="73"/>
      <x:c r="E20" s="73"/>
      <x:c r="F20" s="73"/>
      <x:c r="G20" s="73"/>
      <x:c r="H20" s="73"/>
      <x:c r="I20" s="73"/>
      <x:c r="J20" s="73"/>
    </x:row>
    <x:row r="21" ht="42" customHeight="1">
      <x:c r="A21" s="73"/>
      <x:c r="B21" s="73"/>
      <x:c r="C21" s="73"/>
      <x:c r="D21" s="73"/>
      <x:c r="E21" s="73"/>
      <x:c r="F21" s="73"/>
      <x:c r="G21" s="73"/>
      <x:c r="H21" s="73"/>
      <x:c r="I21" s="73"/>
      <x:c r="J21" s="73"/>
    </x:row>
    <x:row r="22" ht="42" customHeight="1">
      <x:c r="A22" s="73"/>
      <x:c r="B22" s="73"/>
      <x:c r="C22" s="73"/>
      <x:c r="D22" s="73"/>
      <x:c r="E22" s="73"/>
      <x:c r="F22" s="73"/>
      <x:c r="G22" s="73"/>
      <x:c r="H22" s="73"/>
      <x:c r="I22" s="73"/>
      <x:c r="J22" s="73"/>
    </x:row>
    <x:row r="23" ht="42" customHeight="1">
      <x:c r="A23" s="73"/>
      <x:c r="B23" s="73"/>
      <x:c r="C23" s="73"/>
      <x:c r="D23" s="73"/>
      <x:c r="E23" s="73"/>
      <x:c r="F23" s="73"/>
      <x:c r="G23" s="73"/>
      <x:c r="H23" s="73"/>
      <x:c r="I23" s="73"/>
      <x:c r="J23" s="73"/>
    </x:row>
    <x:row r="24" ht="42" customHeight="1">
      <x:c r="A24" s="73"/>
      <x:c r="B24" s="73"/>
      <x:c r="C24" s="73"/>
      <x:c r="D24" s="73"/>
      <x:c r="E24" s="73"/>
      <x:c r="F24" s="73"/>
      <x:c r="G24" s="73"/>
      <x:c r="H24" s="73"/>
      <x:c r="I24" s="73"/>
      <x:c r="J24" s="73"/>
    </x:row>
    <x:row r="25" ht="42" customHeight="1">
      <x:c r="A25" s="73"/>
      <x:c r="B25" s="73"/>
      <x:c r="C25" s="73"/>
      <x:c r="D25" s="73"/>
      <x:c r="E25" s="73"/>
      <x:c r="F25" s="73"/>
      <x:c r="G25" s="73"/>
      <x:c r="H25" s="73"/>
      <x:c r="I25" s="73"/>
      <x:c r="J25" s="73"/>
    </x:row>
    <x:row r="26" ht="42" customHeight="1">
      <x:c r="A26" s="73"/>
      <x:c r="B26" s="73"/>
      <x:c r="C26" s="73"/>
      <x:c r="D26" s="73"/>
      <x:c r="E26" s="73"/>
      <x:c r="F26" s="73"/>
      <x:c r="G26" s="73"/>
      <x:c r="H26" s="73"/>
      <x:c r="I26" s="73"/>
      <x:c r="J26" s="73"/>
    </x:row>
    <x:row r="27" ht="42" customHeight="1">
      <x:c r="A27" s="73"/>
      <x:c r="B27" s="73"/>
      <x:c r="C27" s="73"/>
      <x:c r="D27" s="73"/>
      <x:c r="E27" s="73"/>
      <x:c r="F27" s="73"/>
      <x:c r="G27" s="73"/>
      <x:c r="H27" s="73"/>
      <x:c r="I27" s="73"/>
      <x:c r="J27" s="73"/>
    </x:row>
    <x:row r="28" ht="42" customHeight="1">
      <x:c r="A28" s="73"/>
      <x:c r="B28" s="73"/>
      <x:c r="C28" s="73"/>
      <x:c r="D28" s="73"/>
      <x:c r="E28" s="73"/>
      <x:c r="F28" s="73"/>
      <x:c r="G28" s="73"/>
      <x:c r="H28" s="73"/>
      <x:c r="I28" s="73"/>
      <x:c r="J28" s="73"/>
    </x:row>
    <x:row r="29" ht="42" customHeight="1">
      <x:c r="A29" s="73"/>
      <x:c r="B29" s="73"/>
      <x:c r="C29" s="73"/>
      <x:c r="D29" s="73"/>
      <x:c r="E29" s="73"/>
      <x:c r="F29" s="73"/>
      <x:c r="G29" s="73"/>
      <x:c r="H29" s="73"/>
      <x:c r="I29" s="73"/>
      <x:c r="J29" s="73"/>
    </x:row>
    <x:row r="30" ht="42" customHeight="1">
      <x:c r="A30" s="73"/>
      <x:c r="B30" s="73"/>
      <x:c r="C30" s="73"/>
      <x:c r="D30" s="73"/>
      <x:c r="E30" s="73"/>
      <x:c r="F30" s="73"/>
      <x:c r="G30" s="73"/>
      <x:c r="H30" s="73"/>
      <x:c r="I30" s="73"/>
      <x:c r="J30" s="73"/>
    </x:row>
    <x:row r="31" ht="42" customHeight="1">
      <x:c r="A31" s="73"/>
      <x:c r="B31" s="73"/>
      <x:c r="C31" s="73"/>
      <x:c r="D31" s="73"/>
      <x:c r="E31" s="73"/>
      <x:c r="F31" s="73"/>
      <x:c r="G31" s="73"/>
      <x:c r="H31" s="73"/>
      <x:c r="I31" s="73"/>
      <x:c r="J31" s="73"/>
    </x:row>
    <x:row r="32" ht="42" customHeight="1">
      <x:c r="A32" s="73"/>
      <x:c r="B32" s="73"/>
      <x:c r="C32" s="73"/>
      <x:c r="D32" s="73"/>
      <x:c r="E32" s="73"/>
      <x:c r="F32" s="73"/>
      <x:c r="G32" s="73"/>
      <x:c r="H32" s="73"/>
      <x:c r="I32" s="73"/>
      <x:c r="J32" s="73"/>
    </x:row>
    <x:row r="33" ht="42" customHeight="1">
      <x:c r="A33" s="73"/>
      <x:c r="B33" s="73"/>
      <x:c r="C33" s="73"/>
      <x:c r="D33" s="73"/>
      <x:c r="E33" s="73"/>
      <x:c r="F33" s="73"/>
      <x:c r="G33" s="73"/>
      <x:c r="H33" s="73"/>
      <x:c r="I33" s="73"/>
      <x:c r="J33" s="73"/>
    </x:row>
    <x:row r="34" ht="42" customHeight="1">
      <x:c r="A34" s="73"/>
      <x:c r="B34" s="73"/>
      <x:c r="C34" s="73"/>
      <x:c r="D34" s="73"/>
      <x:c r="E34" s="73"/>
      <x:c r="F34" s="73"/>
      <x:c r="G34" s="73"/>
      <x:c r="H34" s="73"/>
      <x:c r="I34" s="73"/>
      <x:c r="J34" s="73"/>
    </x:row>
    <x:row r="35" ht="42" customHeight="1">
      <x:c r="A35" s="73"/>
      <x:c r="B35" s="73"/>
      <x:c r="C35" s="73"/>
      <x:c r="D35" s="73"/>
      <x:c r="E35" s="73"/>
      <x:c r="F35" s="73"/>
      <x:c r="G35" s="73"/>
      <x:c r="H35" s="73"/>
      <x:c r="I35" s="73"/>
      <x:c r="J35" s="73"/>
    </x:row>
    <x:row r="36" ht="42" customHeight="1">
      <x:c r="A36" s="73"/>
      <x:c r="B36" s="73"/>
      <x:c r="C36" s="73"/>
      <x:c r="D36" s="73"/>
      <x:c r="E36" s="73"/>
      <x:c r="F36" s="73"/>
      <x:c r="G36" s="73"/>
      <x:c r="H36" s="73"/>
      <x:c r="I36" s="73"/>
      <x:c r="J36" s="73"/>
    </x:row>
    <x:row r="37" ht="42" customHeight="1">
      <x:c r="A37" s="73"/>
      <x:c r="B37" s="73"/>
      <x:c r="C37" s="73"/>
      <x:c r="D37" s="73"/>
      <x:c r="E37" s="73"/>
      <x:c r="F37" s="73"/>
      <x:c r="G37" s="73"/>
      <x:c r="H37" s="73"/>
      <x:c r="I37" s="73"/>
      <x:c r="J37" s="73"/>
    </x:row>
    <x:row r="38" ht="42" customHeight="1">
      <x:c r="A38" s="73"/>
      <x:c r="B38" s="73"/>
      <x:c r="C38" s="73"/>
      <x:c r="D38" s="73"/>
      <x:c r="E38" s="73"/>
      <x:c r="F38" s="73"/>
      <x:c r="G38" s="73"/>
      <x:c r="H38" s="73"/>
      <x:c r="I38" s="73"/>
      <x:c r="J38" s="73"/>
    </x:row>
    <x:row r="39" ht="42" customHeight="1">
      <x:c r="A39" s="73"/>
      <x:c r="B39" s="73"/>
      <x:c r="C39" s="73"/>
      <x:c r="D39" s="73"/>
      <x:c r="E39" s="73"/>
      <x:c r="F39" s="73"/>
      <x:c r="G39" s="73"/>
      <x:c r="H39" s="73"/>
      <x:c r="I39" s="73"/>
      <x:c r="J39" s="73"/>
    </x:row>
    <x:row r="40" ht="42" customHeight="1">
      <x:c r="A40" s="73"/>
      <x:c r="B40" s="73"/>
      <x:c r="C40" s="73"/>
      <x:c r="D40" s="73"/>
      <x:c r="E40" s="73"/>
      <x:c r="F40" s="73"/>
      <x:c r="G40" s="73"/>
      <x:c r="H40" s="73"/>
      <x:c r="I40" s="73"/>
      <x:c r="J40" s="73"/>
    </x:row>
    <x:row r="41" ht="42" customHeight="1">
      <x:c r="A41" s="73"/>
      <x:c r="B41" s="73"/>
      <x:c r="C41" s="73"/>
      <x:c r="D41" s="73"/>
      <x:c r="E41" s="73"/>
      <x:c r="F41" s="73"/>
      <x:c r="G41" s="73"/>
      <x:c r="H41" s="73"/>
      <x:c r="I41" s="73"/>
      <x:c r="J41" s="73"/>
    </x:row>
    <x:row r="42" ht="42" customHeight="1">
      <x:c r="A42" s="73"/>
      <x:c r="B42" s="73"/>
      <x:c r="C42" s="73"/>
      <x:c r="D42" s="73"/>
      <x:c r="E42" s="73"/>
      <x:c r="F42" s="73"/>
      <x:c r="G42" s="73"/>
      <x:c r="H42" s="73"/>
      <x:c r="I42" s="73"/>
      <x:c r="J42" s="73"/>
    </x:row>
    <x:row r="43" ht="42" customHeight="1">
      <x:c r="A43" s="73"/>
      <x:c r="B43" s="73"/>
      <x:c r="C43" s="73"/>
      <x:c r="D43" s="73"/>
      <x:c r="E43" s="73"/>
      <x:c r="F43" s="73"/>
      <x:c r="G43" s="73"/>
      <x:c r="H43" s="73"/>
      <x:c r="I43" s="73"/>
      <x:c r="J43" s="73"/>
    </x:row>
    <x:row r="44" ht="42" customHeight="1">
      <x:c r="A44" s="73"/>
      <x:c r="B44" s="73"/>
      <x:c r="C44" s="73"/>
      <x:c r="D44" s="73"/>
      <x:c r="E44" s="73"/>
      <x:c r="F44" s="73"/>
      <x:c r="G44" s="73"/>
      <x:c r="H44" s="73"/>
      <x:c r="I44" s="73"/>
      <x:c r="J44" s="73"/>
    </x:row>
    <x:row r="45" ht="42" customHeight="1">
      <x:c r="A45" s="73"/>
      <x:c r="B45" s="73"/>
      <x:c r="C45" s="73"/>
      <x:c r="D45" s="73"/>
      <x:c r="E45" s="73"/>
      <x:c r="F45" s="73"/>
      <x:c r="G45" s="73"/>
      <x:c r="H45" s="73"/>
      <x:c r="I45" s="73"/>
      <x:c r="J45" s="73"/>
    </x:row>
    <x:row r="46" ht="42" customHeight="1">
      <x:c r="A46" s="73"/>
      <x:c r="B46" s="73"/>
      <x:c r="C46" s="73"/>
      <x:c r="D46" s="73"/>
      <x:c r="E46" s="73"/>
      <x:c r="F46" s="73"/>
      <x:c r="G46" s="73"/>
      <x:c r="H46" s="73"/>
      <x:c r="I46" s="73"/>
      <x:c r="J46" s="73"/>
    </x:row>
    <x:row r="47" ht="42" customHeight="1">
      <x:c r="A47" s="73"/>
      <x:c r="B47" s="73"/>
      <x:c r="C47" s="73"/>
      <x:c r="D47" s="73"/>
      <x:c r="E47" s="73"/>
      <x:c r="F47" s="73"/>
      <x:c r="G47" s="73"/>
      <x:c r="H47" s="73"/>
      <x:c r="I47" s="73"/>
      <x:c r="J47" s="73"/>
    </x:row>
    <x:row r="48" ht="42" customHeight="1">
      <x:c r="A48" s="73"/>
      <x:c r="B48" s="73"/>
      <x:c r="C48" s="73"/>
      <x:c r="D48" s="73"/>
      <x:c r="E48" s="73"/>
      <x:c r="F48" s="73"/>
      <x:c r="G48" s="73"/>
      <x:c r="H48" s="73"/>
      <x:c r="I48" s="73"/>
      <x:c r="J48" s="73"/>
    </x:row>
    <x:row r="49" ht="42" customHeight="1">
      <x:c r="A49" s="73"/>
      <x:c r="B49" s="73"/>
      <x:c r="C49" s="73"/>
      <x:c r="D49" s="73"/>
      <x:c r="E49" s="73"/>
      <x:c r="F49" s="73"/>
      <x:c r="G49" s="73"/>
      <x:c r="H49" s="73"/>
      <x:c r="I49" s="73"/>
      <x:c r="J49" s="73"/>
    </x:row>
    <x:row r="50" ht="42" customHeight="1">
      <x:c r="A50" s="73"/>
      <x:c r="B50" s="73"/>
      <x:c r="C50" s="73"/>
      <x:c r="D50" s="73"/>
      <x:c r="E50" s="73"/>
      <x:c r="F50" s="73"/>
      <x:c r="G50" s="73"/>
      <x:c r="H50" s="73"/>
      <x:c r="I50" s="73"/>
      <x:c r="J50" s="73"/>
    </x:row>
    <x:row r="51" ht="42" customHeight="1">
      <x:c r="A51" s="73"/>
      <x:c r="B51" s="73"/>
      <x:c r="C51" s="73"/>
      <x:c r="D51" s="73"/>
      <x:c r="E51" s="73"/>
      <x:c r="F51" s="73"/>
      <x:c r="G51" s="73"/>
      <x:c r="H51" s="73"/>
      <x:c r="I51" s="73"/>
      <x:c r="J51" s="73"/>
    </x:row>
    <x:row r="52" ht="42" customHeight="1">
      <x:c r="A52" s="73"/>
      <x:c r="B52" s="73"/>
      <x:c r="C52" s="73"/>
      <x:c r="D52" s="73"/>
      <x:c r="E52" s="73"/>
      <x:c r="F52" s="73"/>
      <x:c r="G52" s="73"/>
      <x:c r="H52" s="73"/>
      <x:c r="I52" s="73"/>
      <x:c r="J52" s="73"/>
    </x:row>
    <x:row r="53" ht="42" customHeight="1">
      <x:c r="A53" s="73"/>
      <x:c r="B53" s="73"/>
      <x:c r="C53" s="73"/>
      <x:c r="D53" s="73"/>
      <x:c r="E53" s="73"/>
      <x:c r="F53" s="73"/>
      <x:c r="G53" s="73"/>
      <x:c r="H53" s="73"/>
      <x:c r="I53" s="73"/>
      <x:c r="J53" s="73"/>
    </x:row>
    <x:row r="54" ht="42" customHeight="1">
      <x:c r="A54" s="73"/>
      <x:c r="B54" s="73"/>
      <x:c r="C54" s="73"/>
      <x:c r="D54" s="73"/>
      <x:c r="E54" s="73"/>
      <x:c r="F54" s="73"/>
      <x:c r="G54" s="73"/>
      <x:c r="H54" s="73"/>
      <x:c r="I54" s="73"/>
      <x:c r="J54" s="73"/>
    </x:row>
    <x:row r="55" ht="42" customHeight="1">
      <x:c r="A55" s="73"/>
      <x:c r="B55" s="73"/>
      <x:c r="C55" s="73"/>
      <x:c r="D55" s="73"/>
      <x:c r="E55" s="73"/>
      <x:c r="F55" s="73"/>
      <x:c r="G55" s="73"/>
      <x:c r="H55" s="73"/>
      <x:c r="I55" s="73"/>
      <x:c r="J55" s="73"/>
    </x:row>
  </x:sheetData>
  <x:mergeCells>
    <x:mergeCell ref="A1:J1"/>
    <x:mergeCell ref="A3:J3"/>
  </x:mergeCells>
  <x:dataValidations count="1">
    <x:dataValidation type="list" sqref="E6:E55">
      <x:formula1>"Storyboard,Rough cut,Final video"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38" hidden="0" customWidth="1"/>
    <x:col min="4" max="4" width="18" hidden="0" customWidth="1"/>
    <x:col min="5" max="5" width="18" hidden="0" customWidth="1"/>
    <x:col min="6" max="6" width="38" hidden="0" customWidth="1"/>
    <x:col min="7" max="7" width="28" hidden="0" customWidth="1"/>
    <x:col min="8" max="8" width="34" hidden="0" customWidth="1"/>
    <x:col min="9" max="9" width="38" hidden="0" customWidth="1"/>
    <x:col min="10" max="10" width="32" hidden="0" customWidth="1"/>
  </x:cols>
  <x:sheetData>
    <x:row r="1" ht="38" customHeight="1">
      <x:c r="A1" s="68" t="str">
        <x:v>UPDATE LOG  •  แหล่งข้อมูล ฟีเจอร์ และเงื่อนไขที่เปลี่ยน</x:v>
      </x:c>
      <x:c r="B1" s="68"/>
      <x:c r="C1" s="68"/>
      <x:c r="D1" s="68"/>
      <x:c r="E1" s="68"/>
      <x:c r="F1" s="68"/>
      <x:c r="G1" s="68"/>
      <x:c r="H1" s="68"/>
      <x:c r="I1" s="68"/>
      <x:c r="J1" s="68"/>
    </x:row>
    <x:row r="2" ht="42" customHeight="1">
      <x:c r="A2" s="66"/>
      <x:c r="B2" s="66"/>
      <x:c r="C2" s="66"/>
      <x:c r="D2" s="66"/>
      <x:c r="E2" s="66"/>
      <x:c r="F2" s="66"/>
      <x:c r="G2" s="66"/>
      <x:c r="H2" s="66"/>
      <x:c r="I2" s="66"/>
      <x:c r="J2" s="66"/>
    </x:row>
    <x:row r="3" ht="48" customHeight="1">
      <x:c r="A3" s="70" t="str">
        <x:v>บันทึกวันแหล่งเผยแพร่แยกจากวันตรวจ • การทยอยเปิดไม่เท่ากับบัญชีมีสิทธิ์ • เก็บค่าเดิม/ใหม่ • ไม่ใช้ข้อมูลหลังเปลี่ยนปะปนรอบเดิม</x:v>
      </x:c>
      <x:c r="B3" s="70"/>
      <x:c r="C3" s="70"/>
      <x:c r="D3" s="70"/>
      <x:c r="E3" s="70"/>
      <x:c r="F3" s="70"/>
      <x:c r="G3" s="70"/>
      <x:c r="H3" s="70"/>
      <x:c r="I3" s="70"/>
      <x:c r="J3" s="70"/>
    </x:row>
    <x:row r="4" ht="42" customHeight="1">
      <x:c r="A4" s="66"/>
      <x:c r="B4" s="66"/>
      <x:c r="C4" s="66"/>
      <x:c r="D4" s="66"/>
      <x:c r="E4" s="66"/>
      <x:c r="F4" s="66"/>
      <x:c r="G4" s="66"/>
      <x:c r="H4" s="66"/>
      <x:c r="I4" s="66"/>
      <x:c r="J4" s="66"/>
    </x:row>
    <x:row r="5" ht="38" customHeight="1">
      <x:c r="A5" s="72" t="str">
        <x:v>ตรวจวันที่</x:v>
      </x:c>
      <x:c r="B5" s="72" t="str">
        <x:v>ประเภท</x:v>
      </x:c>
      <x:c r="C5" s="72" t="str">
        <x:v>แหล่ง / URL</x:v>
      </x:c>
      <x:c r="D5" s="72" t="str">
        <x:v>วันที่แหล่ง</x:v>
      </x:c>
      <x:c r="E5" s="72" t="str">
        <x:v>สถานะ</x:v>
      </x:c>
      <x:c r="F5" s="72" t="str">
        <x:v>เรื่องที่พบ</x:v>
      </x:c>
      <x:c r="G5" s="72" t="str">
        <x:v>งาน/บัญชีที่เกี่ยวข้อง</x:v>
      </x:c>
      <x:c r="H5" s="72" t="str">
        <x:v>ก่อน → หลัง</x:v>
      </x:c>
      <x:c r="I5" s="72" t="str">
        <x:v>วิธีตรวจ / ข้อจำกัด</x:v>
      </x:c>
      <x:c r="J5" s="72" t="str">
        <x:v>การดำเนินการ</x:v>
      </x:c>
    </x:row>
    <x:row r="6" ht="42" customHeight="1">
      <x:c r="A6" s="73"/>
      <x:c r="B6" s="73"/>
      <x:c r="C6" s="73"/>
      <x:c r="D6" s="73"/>
      <x:c r="E6" s="73"/>
      <x:c r="F6" s="73"/>
      <x:c r="G6" s="73"/>
      <x:c r="H6" s="73"/>
      <x:c r="I6" s="73"/>
      <x:c r="J6" s="73"/>
    </x:row>
    <x:row r="7" ht="42" customHeight="1">
      <x:c r="A7" s="73"/>
      <x:c r="B7" s="73"/>
      <x:c r="C7" s="73"/>
      <x:c r="D7" s="73"/>
      <x:c r="E7" s="73"/>
      <x:c r="F7" s="73"/>
      <x:c r="G7" s="73"/>
      <x:c r="H7" s="73"/>
      <x:c r="I7" s="73"/>
      <x:c r="J7" s="73"/>
    </x:row>
    <x:row r="8" ht="42" customHeight="1">
      <x:c r="A8" s="73"/>
      <x:c r="B8" s="73"/>
      <x:c r="C8" s="73"/>
      <x:c r="D8" s="73"/>
      <x:c r="E8" s="73"/>
      <x:c r="F8" s="73"/>
      <x:c r="G8" s="73"/>
      <x:c r="H8" s="73"/>
      <x:c r="I8" s="73"/>
      <x:c r="J8" s="73"/>
    </x:row>
    <x:row r="9" ht="42" customHeight="1">
      <x:c r="A9" s="73"/>
      <x:c r="B9" s="73"/>
      <x:c r="C9" s="73"/>
      <x:c r="D9" s="73"/>
      <x:c r="E9" s="73"/>
      <x:c r="F9" s="73"/>
      <x:c r="G9" s="73"/>
      <x:c r="H9" s="73"/>
      <x:c r="I9" s="73"/>
      <x:c r="J9" s="73"/>
    </x:row>
    <x:row r="10" ht="42" customHeight="1">
      <x:c r="A10" s="73"/>
      <x:c r="B10" s="73"/>
      <x:c r="C10" s="73"/>
      <x:c r="D10" s="73"/>
      <x:c r="E10" s="73"/>
      <x:c r="F10" s="73"/>
      <x:c r="G10" s="73"/>
      <x:c r="H10" s="73"/>
      <x:c r="I10" s="73"/>
      <x:c r="J10" s="73"/>
    </x:row>
    <x:row r="11" ht="42" customHeight="1">
      <x:c r="A11" s="73"/>
      <x:c r="B11" s="73"/>
      <x:c r="C11" s="73"/>
      <x:c r="D11" s="73"/>
      <x:c r="E11" s="73"/>
      <x:c r="F11" s="73"/>
      <x:c r="G11" s="73"/>
      <x:c r="H11" s="73"/>
      <x:c r="I11" s="73"/>
      <x:c r="J11" s="73"/>
    </x:row>
    <x:row r="12" ht="42" customHeight="1">
      <x:c r="A12" s="73"/>
      <x:c r="B12" s="73"/>
      <x:c r="C12" s="73"/>
      <x:c r="D12" s="73"/>
      <x:c r="E12" s="73"/>
      <x:c r="F12" s="73"/>
      <x:c r="G12" s="73"/>
      <x:c r="H12" s="73"/>
      <x:c r="I12" s="73"/>
      <x:c r="J12" s="73"/>
    </x:row>
    <x:row r="13" ht="42" customHeight="1">
      <x:c r="A13" s="73"/>
      <x:c r="B13" s="73"/>
      <x:c r="C13" s="73"/>
      <x:c r="D13" s="73"/>
      <x:c r="E13" s="73"/>
      <x:c r="F13" s="73"/>
      <x:c r="G13" s="73"/>
      <x:c r="H13" s="73"/>
      <x:c r="I13" s="73"/>
      <x:c r="J13" s="73"/>
    </x:row>
    <x:row r="14" ht="42" customHeight="1">
      <x:c r="A14" s="73"/>
      <x:c r="B14" s="73"/>
      <x:c r="C14" s="73"/>
      <x:c r="D14" s="73"/>
      <x:c r="E14" s="73"/>
      <x:c r="F14" s="73"/>
      <x:c r="G14" s="73"/>
      <x:c r="H14" s="73"/>
      <x:c r="I14" s="73"/>
      <x:c r="J14" s="73"/>
    </x:row>
    <x:row r="15" ht="42" customHeight="1">
      <x:c r="A15" s="73"/>
      <x:c r="B15" s="73"/>
      <x:c r="C15" s="73"/>
      <x:c r="D15" s="73"/>
      <x:c r="E15" s="73"/>
      <x:c r="F15" s="73"/>
      <x:c r="G15" s="73"/>
      <x:c r="H15" s="73"/>
      <x:c r="I15" s="73"/>
      <x:c r="J15" s="73"/>
    </x:row>
    <x:row r="16" ht="42" customHeight="1">
      <x:c r="A16" s="73"/>
      <x:c r="B16" s="73"/>
      <x:c r="C16" s="73"/>
      <x:c r="D16" s="73"/>
      <x:c r="E16" s="73"/>
      <x:c r="F16" s="73"/>
      <x:c r="G16" s="73"/>
      <x:c r="H16" s="73"/>
      <x:c r="I16" s="73"/>
      <x:c r="J16" s="73"/>
    </x:row>
    <x:row r="17" ht="42" customHeight="1">
      <x:c r="A17" s="73"/>
      <x:c r="B17" s="73"/>
      <x:c r="C17" s="73"/>
      <x:c r="D17" s="73"/>
      <x:c r="E17" s="73"/>
      <x:c r="F17" s="73"/>
      <x:c r="G17" s="73"/>
      <x:c r="H17" s="73"/>
      <x:c r="I17" s="73"/>
      <x:c r="J17" s="73"/>
    </x:row>
    <x:row r="18" ht="42" customHeight="1">
      <x:c r="A18" s="73"/>
      <x:c r="B18" s="73"/>
      <x:c r="C18" s="73"/>
      <x:c r="D18" s="73"/>
      <x:c r="E18" s="73"/>
      <x:c r="F18" s="73"/>
      <x:c r="G18" s="73"/>
      <x:c r="H18" s="73"/>
      <x:c r="I18" s="73"/>
      <x:c r="J18" s="73"/>
    </x:row>
    <x:row r="19" ht="42" customHeight="1">
      <x:c r="A19" s="73"/>
      <x:c r="B19" s="73"/>
      <x:c r="C19" s="73"/>
      <x:c r="D19" s="73"/>
      <x:c r="E19" s="73"/>
      <x:c r="F19" s="73"/>
      <x:c r="G19" s="73"/>
      <x:c r="H19" s="73"/>
      <x:c r="I19" s="73"/>
      <x:c r="J19" s="73"/>
    </x:row>
    <x:row r="20" ht="42" customHeight="1">
      <x:c r="A20" s="73"/>
      <x:c r="B20" s="73"/>
      <x:c r="C20" s="73"/>
      <x:c r="D20" s="73"/>
      <x:c r="E20" s="73"/>
      <x:c r="F20" s="73"/>
      <x:c r="G20" s="73"/>
      <x:c r="H20" s="73"/>
      <x:c r="I20" s="73"/>
      <x:c r="J20" s="73"/>
    </x:row>
    <x:row r="21" ht="42" customHeight="1">
      <x:c r="A21" s="73"/>
      <x:c r="B21" s="73"/>
      <x:c r="C21" s="73"/>
      <x:c r="D21" s="73"/>
      <x:c r="E21" s="73"/>
      <x:c r="F21" s="73"/>
      <x:c r="G21" s="73"/>
      <x:c r="H21" s="73"/>
      <x:c r="I21" s="73"/>
      <x:c r="J21" s="73"/>
    </x:row>
    <x:row r="22" ht="42" customHeight="1">
      <x:c r="A22" s="73"/>
      <x:c r="B22" s="73"/>
      <x:c r="C22" s="73"/>
      <x:c r="D22" s="73"/>
      <x:c r="E22" s="73"/>
      <x:c r="F22" s="73"/>
      <x:c r="G22" s="73"/>
      <x:c r="H22" s="73"/>
      <x:c r="I22" s="73"/>
      <x:c r="J22" s="73"/>
    </x:row>
    <x:row r="23" ht="42" customHeight="1">
      <x:c r="A23" s="73"/>
      <x:c r="B23" s="73"/>
      <x:c r="C23" s="73"/>
      <x:c r="D23" s="73"/>
      <x:c r="E23" s="73"/>
      <x:c r="F23" s="73"/>
      <x:c r="G23" s="73"/>
      <x:c r="H23" s="73"/>
      <x:c r="I23" s="73"/>
      <x:c r="J23" s="73"/>
    </x:row>
    <x:row r="24" ht="42" customHeight="1">
      <x:c r="A24" s="73"/>
      <x:c r="B24" s="73"/>
      <x:c r="C24" s="73"/>
      <x:c r="D24" s="73"/>
      <x:c r="E24" s="73"/>
      <x:c r="F24" s="73"/>
      <x:c r="G24" s="73"/>
      <x:c r="H24" s="73"/>
      <x:c r="I24" s="73"/>
      <x:c r="J24" s="73"/>
    </x:row>
    <x:row r="25" ht="42" customHeight="1">
      <x:c r="A25" s="73"/>
      <x:c r="B25" s="73"/>
      <x:c r="C25" s="73"/>
      <x:c r="D25" s="73"/>
      <x:c r="E25" s="73"/>
      <x:c r="F25" s="73"/>
      <x:c r="G25" s="73"/>
      <x:c r="H25" s="73"/>
      <x:c r="I25" s="73"/>
      <x:c r="J25" s="73"/>
    </x:row>
    <x:row r="26" ht="42" customHeight="1">
      <x:c r="A26" s="73"/>
      <x:c r="B26" s="73"/>
      <x:c r="C26" s="73"/>
      <x:c r="D26" s="73"/>
      <x:c r="E26" s="73"/>
      <x:c r="F26" s="73"/>
      <x:c r="G26" s="73"/>
      <x:c r="H26" s="73"/>
      <x:c r="I26" s="73"/>
      <x:c r="J26" s="73"/>
    </x:row>
    <x:row r="27" ht="42" customHeight="1">
      <x:c r="A27" s="73"/>
      <x:c r="B27" s="73"/>
      <x:c r="C27" s="73"/>
      <x:c r="D27" s="73"/>
      <x:c r="E27" s="73"/>
      <x:c r="F27" s="73"/>
      <x:c r="G27" s="73"/>
      <x:c r="H27" s="73"/>
      <x:c r="I27" s="73"/>
      <x:c r="J27" s="73"/>
    </x:row>
    <x:row r="28" ht="42" customHeight="1">
      <x:c r="A28" s="73"/>
      <x:c r="B28" s="73"/>
      <x:c r="C28" s="73"/>
      <x:c r="D28" s="73"/>
      <x:c r="E28" s="73"/>
      <x:c r="F28" s="73"/>
      <x:c r="G28" s="73"/>
      <x:c r="H28" s="73"/>
      <x:c r="I28" s="73"/>
      <x:c r="J28" s="73"/>
    </x:row>
    <x:row r="29" ht="42" customHeight="1">
      <x:c r="A29" s="73"/>
      <x:c r="B29" s="73"/>
      <x:c r="C29" s="73"/>
      <x:c r="D29" s="73"/>
      <x:c r="E29" s="73"/>
      <x:c r="F29" s="73"/>
      <x:c r="G29" s="73"/>
      <x:c r="H29" s="73"/>
      <x:c r="I29" s="73"/>
      <x:c r="J29" s="73"/>
    </x:row>
    <x:row r="30" ht="42" customHeight="1">
      <x:c r="A30" s="73"/>
      <x:c r="B30" s="73"/>
      <x:c r="C30" s="73"/>
      <x:c r="D30" s="73"/>
      <x:c r="E30" s="73"/>
      <x:c r="F30" s="73"/>
      <x:c r="G30" s="73"/>
      <x:c r="H30" s="73"/>
      <x:c r="I30" s="73"/>
      <x:c r="J30" s="73"/>
    </x:row>
    <x:row r="31" ht="42" customHeight="1">
      <x:c r="A31" s="73"/>
      <x:c r="B31" s="73"/>
      <x:c r="C31" s="73"/>
      <x:c r="D31" s="73"/>
      <x:c r="E31" s="73"/>
      <x:c r="F31" s="73"/>
      <x:c r="G31" s="73"/>
      <x:c r="H31" s="73"/>
      <x:c r="I31" s="73"/>
      <x:c r="J31" s="73"/>
    </x:row>
    <x:row r="32" ht="42" customHeight="1">
      <x:c r="A32" s="73"/>
      <x:c r="B32" s="73"/>
      <x:c r="C32" s="73"/>
      <x:c r="D32" s="73"/>
      <x:c r="E32" s="73"/>
      <x:c r="F32" s="73"/>
      <x:c r="G32" s="73"/>
      <x:c r="H32" s="73"/>
      <x:c r="I32" s="73"/>
      <x:c r="J32" s="73"/>
    </x:row>
    <x:row r="33" ht="42" customHeight="1">
      <x:c r="A33" s="73"/>
      <x:c r="B33" s="73"/>
      <x:c r="C33" s="73"/>
      <x:c r="D33" s="73"/>
      <x:c r="E33" s="73"/>
      <x:c r="F33" s="73"/>
      <x:c r="G33" s="73"/>
      <x:c r="H33" s="73"/>
      <x:c r="I33" s="73"/>
      <x:c r="J33" s="73"/>
    </x:row>
    <x:row r="34" ht="42" customHeight="1">
      <x:c r="A34" s="73"/>
      <x:c r="B34" s="73"/>
      <x:c r="C34" s="73"/>
      <x:c r="D34" s="73"/>
      <x:c r="E34" s="73"/>
      <x:c r="F34" s="73"/>
      <x:c r="G34" s="73"/>
      <x:c r="H34" s="73"/>
      <x:c r="I34" s="73"/>
      <x:c r="J34" s="73"/>
    </x:row>
    <x:row r="35" ht="42" customHeight="1">
      <x:c r="A35" s="73"/>
      <x:c r="B35" s="73"/>
      <x:c r="C35" s="73"/>
      <x:c r="D35" s="73"/>
      <x:c r="E35" s="73"/>
      <x:c r="F35" s="73"/>
      <x:c r="G35" s="73"/>
      <x:c r="H35" s="73"/>
      <x:c r="I35" s="73"/>
      <x:c r="J35" s="73"/>
    </x:row>
    <x:row r="36" ht="42" customHeight="1">
      <x:c r="A36" s="73"/>
      <x:c r="B36" s="73"/>
      <x:c r="C36" s="73"/>
      <x:c r="D36" s="73"/>
      <x:c r="E36" s="73"/>
      <x:c r="F36" s="73"/>
      <x:c r="G36" s="73"/>
      <x:c r="H36" s="73"/>
      <x:c r="I36" s="73"/>
      <x:c r="J36" s="73"/>
    </x:row>
    <x:row r="37" ht="42" customHeight="1">
      <x:c r="A37" s="73"/>
      <x:c r="B37" s="73"/>
      <x:c r="C37" s="73"/>
      <x:c r="D37" s="73"/>
      <x:c r="E37" s="73"/>
      <x:c r="F37" s="73"/>
      <x:c r="G37" s="73"/>
      <x:c r="H37" s="73"/>
      <x:c r="I37" s="73"/>
      <x:c r="J37" s="73"/>
    </x:row>
    <x:row r="38" ht="42" customHeight="1">
      <x:c r="A38" s="73"/>
      <x:c r="B38" s="73"/>
      <x:c r="C38" s="73"/>
      <x:c r="D38" s="73"/>
      <x:c r="E38" s="73"/>
      <x:c r="F38" s="73"/>
      <x:c r="G38" s="73"/>
      <x:c r="H38" s="73"/>
      <x:c r="I38" s="73"/>
      <x:c r="J38" s="73"/>
    </x:row>
    <x:row r="39" ht="42" customHeight="1">
      <x:c r="A39" s="73"/>
      <x:c r="B39" s="73"/>
      <x:c r="C39" s="73"/>
      <x:c r="D39" s="73"/>
      <x:c r="E39" s="73"/>
      <x:c r="F39" s="73"/>
      <x:c r="G39" s="73"/>
      <x:c r="H39" s="73"/>
      <x:c r="I39" s="73"/>
      <x:c r="J39" s="73"/>
    </x:row>
    <x:row r="40" ht="42" customHeight="1">
      <x:c r="A40" s="73"/>
      <x:c r="B40" s="73"/>
      <x:c r="C40" s="73"/>
      <x:c r="D40" s="73"/>
      <x:c r="E40" s="73"/>
      <x:c r="F40" s="73"/>
      <x:c r="G40" s="73"/>
      <x:c r="H40" s="73"/>
      <x:c r="I40" s="73"/>
      <x:c r="J40" s="73"/>
    </x:row>
    <x:row r="41" ht="42" customHeight="1">
      <x:c r="A41" s="73"/>
      <x:c r="B41" s="73"/>
      <x:c r="C41" s="73"/>
      <x:c r="D41" s="73"/>
      <x:c r="E41" s="73"/>
      <x:c r="F41" s="73"/>
      <x:c r="G41" s="73"/>
      <x:c r="H41" s="73"/>
      <x:c r="I41" s="73"/>
      <x:c r="J41" s="73"/>
    </x:row>
    <x:row r="42" ht="42" customHeight="1">
      <x:c r="A42" s="73"/>
      <x:c r="B42" s="73"/>
      <x:c r="C42" s="73"/>
      <x:c r="D42" s="73"/>
      <x:c r="E42" s="73"/>
      <x:c r="F42" s="73"/>
      <x:c r="G42" s="73"/>
      <x:c r="H42" s="73"/>
      <x:c r="I42" s="73"/>
      <x:c r="J42" s="73"/>
    </x:row>
    <x:row r="43" ht="42" customHeight="1">
      <x:c r="A43" s="73"/>
      <x:c r="B43" s="73"/>
      <x:c r="C43" s="73"/>
      <x:c r="D43" s="73"/>
      <x:c r="E43" s="73"/>
      <x:c r="F43" s="73"/>
      <x:c r="G43" s="73"/>
      <x:c r="H43" s="73"/>
      <x:c r="I43" s="73"/>
      <x:c r="J43" s="73"/>
    </x:row>
    <x:row r="44" ht="42" customHeight="1">
      <x:c r="A44" s="73"/>
      <x:c r="B44" s="73"/>
      <x:c r="C44" s="73"/>
      <x:c r="D44" s="73"/>
      <x:c r="E44" s="73"/>
      <x:c r="F44" s="73"/>
      <x:c r="G44" s="73"/>
      <x:c r="H44" s="73"/>
      <x:c r="I44" s="73"/>
      <x:c r="J44" s="73"/>
    </x:row>
    <x:row r="45" ht="42" customHeight="1">
      <x:c r="A45" s="73"/>
      <x:c r="B45" s="73"/>
      <x:c r="C45" s="73"/>
      <x:c r="D45" s="73"/>
      <x:c r="E45" s="73"/>
      <x:c r="F45" s="73"/>
      <x:c r="G45" s="73"/>
      <x:c r="H45" s="73"/>
      <x:c r="I45" s="73"/>
      <x:c r="J45" s="73"/>
    </x:row>
    <x:row r="46" ht="42" customHeight="1">
      <x:c r="A46" s="73"/>
      <x:c r="B46" s="73"/>
      <x:c r="C46" s="73"/>
      <x:c r="D46" s="73"/>
      <x:c r="E46" s="73"/>
      <x:c r="F46" s="73"/>
      <x:c r="G46" s="73"/>
      <x:c r="H46" s="73"/>
      <x:c r="I46" s="73"/>
      <x:c r="J46" s="73"/>
    </x:row>
    <x:row r="47" ht="42" customHeight="1">
      <x:c r="A47" s="73"/>
      <x:c r="B47" s="73"/>
      <x:c r="C47" s="73"/>
      <x:c r="D47" s="73"/>
      <x:c r="E47" s="73"/>
      <x:c r="F47" s="73"/>
      <x:c r="G47" s="73"/>
      <x:c r="H47" s="73"/>
      <x:c r="I47" s="73"/>
      <x:c r="J47" s="73"/>
    </x:row>
    <x:row r="48" ht="42" customHeight="1">
      <x:c r="A48" s="73"/>
      <x:c r="B48" s="73"/>
      <x:c r="C48" s="73"/>
      <x:c r="D48" s="73"/>
      <x:c r="E48" s="73"/>
      <x:c r="F48" s="73"/>
      <x:c r="G48" s="73"/>
      <x:c r="H48" s="73"/>
      <x:c r="I48" s="73"/>
      <x:c r="J48" s="73"/>
    </x:row>
    <x:row r="49" ht="42" customHeight="1">
      <x:c r="A49" s="73"/>
      <x:c r="B49" s="73"/>
      <x:c r="C49" s="73"/>
      <x:c r="D49" s="73"/>
      <x:c r="E49" s="73"/>
      <x:c r="F49" s="73"/>
      <x:c r="G49" s="73"/>
      <x:c r="H49" s="73"/>
      <x:c r="I49" s="73"/>
      <x:c r="J49" s="73"/>
    </x:row>
    <x:row r="50" ht="42" customHeight="1">
      <x:c r="A50" s="73"/>
      <x:c r="B50" s="73"/>
      <x:c r="C50" s="73"/>
      <x:c r="D50" s="73"/>
      <x:c r="E50" s="73"/>
      <x:c r="F50" s="73"/>
      <x:c r="G50" s="73"/>
      <x:c r="H50" s="73"/>
      <x:c r="I50" s="73"/>
      <x:c r="J50" s="73"/>
    </x:row>
    <x:row r="51" ht="42" customHeight="1">
      <x:c r="A51" s="73"/>
      <x:c r="B51" s="73"/>
      <x:c r="C51" s="73"/>
      <x:c r="D51" s="73"/>
      <x:c r="E51" s="73"/>
      <x:c r="F51" s="73"/>
      <x:c r="G51" s="73"/>
      <x:c r="H51" s="73"/>
      <x:c r="I51" s="73"/>
      <x:c r="J51" s="73"/>
    </x:row>
    <x:row r="52" ht="42" customHeight="1">
      <x:c r="A52" s="73"/>
      <x:c r="B52" s="73"/>
      <x:c r="C52" s="73"/>
      <x:c r="D52" s="73"/>
      <x:c r="E52" s="73"/>
      <x:c r="F52" s="73"/>
      <x:c r="G52" s="73"/>
      <x:c r="H52" s="73"/>
      <x:c r="I52" s="73"/>
      <x:c r="J52" s="73"/>
    </x:row>
    <x:row r="53" ht="42" customHeight="1">
      <x:c r="A53" s="73"/>
      <x:c r="B53" s="73"/>
      <x:c r="C53" s="73"/>
      <x:c r="D53" s="73"/>
      <x:c r="E53" s="73"/>
      <x:c r="F53" s="73"/>
      <x:c r="G53" s="73"/>
      <x:c r="H53" s="73"/>
      <x:c r="I53" s="73"/>
      <x:c r="J53" s="73"/>
    </x:row>
    <x:row r="54" ht="42" customHeight="1">
      <x:c r="A54" s="73"/>
      <x:c r="B54" s="73"/>
      <x:c r="C54" s="73"/>
      <x:c r="D54" s="73"/>
      <x:c r="E54" s="73"/>
      <x:c r="F54" s="73"/>
      <x:c r="G54" s="73"/>
      <x:c r="H54" s="73"/>
      <x:c r="I54" s="73"/>
      <x:c r="J54" s="73"/>
    </x:row>
    <x:row r="55" ht="42" customHeight="1">
      <x:c r="A55" s="73"/>
      <x:c r="B55" s="73"/>
      <x:c r="C55" s="73"/>
      <x:c r="D55" s="73"/>
      <x:c r="E55" s="73"/>
      <x:c r="F55" s="73"/>
      <x:c r="G55" s="73"/>
      <x:c r="H55" s="73"/>
      <x:c r="I55" s="73"/>
      <x:c r="J55" s="73"/>
    </x:row>
  </x:sheetData>
  <x:mergeCells>
    <x:mergeCell ref="A1:J1"/>
    <x:mergeCell ref="A3:J3"/>
  </x:mergeCells>
  <x:dataValidations count="2">
    <x:dataValidation type="list" sqref="B6:B55">
      <x:formula1>"Policy,Feature,Model,Publishing,Distribution,Metrics,Other"</x:formula1>
    </x:dataValidation>
    <x:dataValidation type="list" sqref="E6:E55">
      <x:formula1>"FULL,SNIPPET,ACCOUNT CHECKED,UNVERIFIED"</x:formula1>
    </x:dataValidation>
  </x:dataValidations>
  <x:pageMargins left="0.7" right="0.7" top="0.75" bottom="0.75" header="0.3" footer="0.3"/>
</x:worksheet>
</file>